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15-2016 Albert\Trials en REXen\KHB ZRB rex 29-5\"/>
    </mc:Choice>
  </mc:AlternateContent>
  <bookViews>
    <workbookView xWindow="0" yWindow="0" windowWidth="19200" windowHeight="11295" tabRatio="713" firstSheet="13" activeTab="14"/>
  </bookViews>
  <sheets>
    <sheet name="14-11-2015 (Hel Rex)" sheetId="6" r:id="rId1"/>
    <sheet name="17-12-2015 (intraining rex)" sheetId="5" r:id="rId2"/>
    <sheet name="30-12-20015 (Saurus Rex)" sheetId="7" r:id="rId3"/>
    <sheet name="25-01-2016 (midwinter)" sheetId="11" r:id="rId4"/>
    <sheet name="10-01-2016 (Aegir Rex)" sheetId="8" r:id="rId5"/>
    <sheet name="7-2-2016 (Skoll Rex)" sheetId="12" r:id="rId6"/>
    <sheet name="Sheet1" sheetId="15" r:id="rId7"/>
    <sheet name="Sheet2" sheetId="16" r:id="rId8"/>
    <sheet name="14-2-2016 (WWrex)" sheetId="13" r:id="rId9"/>
    <sheet name="6-3-2016 (H4K rex)" sheetId="14" r:id="rId10"/>
    <sheet name="3-4-2016 (Bosbaan rex)" sheetId="17" r:id="rId11"/>
    <sheet name="17-4-2016 (Westelijke rex)" sheetId="18" r:id="rId12"/>
    <sheet name="1-5-2016 (Damen Rex)" sheetId="19" r:id="rId13"/>
    <sheet name="15-5-2016 (Hollandia Rex)" sheetId="20" r:id="rId14"/>
    <sheet name="29-05-2016 (KHB ZRB Rex)" sheetId="21" r:id="rId15"/>
    <sheet name="veldgemiddelen" sheetId="2" r:id="rId16"/>
    <sheet name="alle veldtijden" sheetId="3" r:id="rId17"/>
    <sheet name="Ontwikkeling streeftijden" sheetId="10" r:id="rId18"/>
  </sheets>
  <calcPr calcId="152511"/>
</workbook>
</file>

<file path=xl/calcChain.xml><?xml version="1.0" encoding="utf-8"?>
<calcChain xmlns="http://schemas.openxmlformats.org/spreadsheetml/2006/main">
  <c r="I42" i="21" l="1"/>
  <c r="E42" i="21"/>
  <c r="I41" i="21"/>
  <c r="E41" i="21"/>
  <c r="I46" i="21"/>
  <c r="E46" i="21"/>
  <c r="I40" i="21"/>
  <c r="E40" i="21"/>
  <c r="I47" i="21"/>
  <c r="E47" i="21"/>
  <c r="I39" i="21"/>
  <c r="E39" i="21"/>
  <c r="I43" i="21"/>
  <c r="E43" i="21"/>
  <c r="I45" i="21"/>
  <c r="E45" i="21"/>
  <c r="I44" i="21"/>
  <c r="E44" i="21"/>
  <c r="I21" i="21"/>
  <c r="I24" i="21"/>
  <c r="I19" i="21"/>
  <c r="I27" i="21"/>
  <c r="I23" i="21"/>
  <c r="I28" i="21"/>
  <c r="I25" i="21"/>
  <c r="I20" i="21"/>
  <c r="I26" i="21"/>
  <c r="I22" i="21"/>
  <c r="J26" i="21"/>
  <c r="E26" i="21"/>
  <c r="E22" i="21"/>
  <c r="I14" i="21"/>
  <c r="I9" i="21"/>
  <c r="E14" i="21"/>
  <c r="J14" i="21" s="1"/>
  <c r="E9" i="21"/>
  <c r="E20" i="21"/>
  <c r="E25" i="21"/>
  <c r="E28" i="21"/>
  <c r="J28" i="21" s="1"/>
  <c r="E23" i="21"/>
  <c r="E27" i="21"/>
  <c r="E19" i="21"/>
  <c r="E24" i="21"/>
  <c r="E21" i="21"/>
  <c r="I7" i="21"/>
  <c r="E7" i="21"/>
  <c r="I10" i="21"/>
  <c r="E10" i="21"/>
  <c r="I13" i="21"/>
  <c r="E13" i="21"/>
  <c r="I11" i="21"/>
  <c r="E11" i="21"/>
  <c r="I15" i="21"/>
  <c r="J15" i="21" s="1"/>
  <c r="E15" i="21"/>
  <c r="I8" i="21"/>
  <c r="E8" i="21"/>
  <c r="I12" i="21"/>
  <c r="J12" i="21" s="1"/>
  <c r="E12" i="21"/>
  <c r="I6" i="21"/>
  <c r="E6" i="21"/>
  <c r="J45" i="21" l="1"/>
  <c r="J39" i="21"/>
  <c r="J40" i="21"/>
  <c r="J41" i="21"/>
  <c r="J21" i="21"/>
  <c r="J23" i="21"/>
  <c r="J22" i="21"/>
  <c r="J20" i="21"/>
  <c r="J27" i="21"/>
  <c r="J24" i="21"/>
  <c r="J44" i="21"/>
  <c r="J25" i="21"/>
  <c r="J9" i="21"/>
  <c r="J42" i="21"/>
  <c r="J46" i="21"/>
  <c r="J47" i="21"/>
  <c r="J43" i="21"/>
  <c r="K43" i="21"/>
  <c r="L43" i="21" s="1"/>
  <c r="J19" i="21"/>
  <c r="K19" i="21" s="1"/>
  <c r="K28" i="21"/>
  <c r="K22" i="21"/>
  <c r="L22" i="21" s="1"/>
  <c r="J10" i="21"/>
  <c r="J6" i="21"/>
  <c r="J8" i="21"/>
  <c r="J11" i="21"/>
  <c r="J13" i="21"/>
  <c r="J7" i="21"/>
  <c r="E66" i="20"/>
  <c r="E65" i="20"/>
  <c r="E62" i="20"/>
  <c r="E63" i="20"/>
  <c r="E64" i="20"/>
  <c r="E61" i="20"/>
  <c r="E60" i="20"/>
  <c r="E59" i="20"/>
  <c r="E58" i="20"/>
  <c r="E57" i="20"/>
  <c r="E43" i="20"/>
  <c r="I43" i="20"/>
  <c r="E47" i="20"/>
  <c r="E45" i="20"/>
  <c r="E52" i="20"/>
  <c r="E46" i="20"/>
  <c r="E48" i="20"/>
  <c r="E44" i="20"/>
  <c r="E49" i="20"/>
  <c r="E50" i="20"/>
  <c r="E51" i="20"/>
  <c r="I14" i="20"/>
  <c r="I7" i="20"/>
  <c r="I10" i="20"/>
  <c r="I28" i="20"/>
  <c r="I25" i="20"/>
  <c r="E25" i="20"/>
  <c r="E28" i="20"/>
  <c r="I51" i="20"/>
  <c r="J51" i="20" s="1"/>
  <c r="I50" i="20"/>
  <c r="I49" i="20"/>
  <c r="J49" i="20" s="1"/>
  <c r="I44" i="20"/>
  <c r="I48" i="20"/>
  <c r="J48" i="20" s="1"/>
  <c r="I46" i="20"/>
  <c r="E10" i="20"/>
  <c r="E7" i="20"/>
  <c r="E14" i="20"/>
  <c r="I66" i="20"/>
  <c r="I65" i="20"/>
  <c r="I62" i="20"/>
  <c r="I63" i="20"/>
  <c r="I64" i="20"/>
  <c r="I61" i="20"/>
  <c r="I60" i="20"/>
  <c r="I59" i="20"/>
  <c r="I58" i="20"/>
  <c r="I57" i="20"/>
  <c r="I47" i="20"/>
  <c r="I45" i="20"/>
  <c r="I52" i="20"/>
  <c r="I30" i="20"/>
  <c r="E30" i="20"/>
  <c r="I22" i="20"/>
  <c r="E22" i="20"/>
  <c r="I27" i="20"/>
  <c r="E27" i="20"/>
  <c r="I29" i="20"/>
  <c r="E29" i="20"/>
  <c r="I26" i="20"/>
  <c r="E26" i="20"/>
  <c r="I23" i="20"/>
  <c r="E23" i="20"/>
  <c r="I24" i="20"/>
  <c r="E24" i="20"/>
  <c r="I21" i="20"/>
  <c r="E21" i="20"/>
  <c r="I31" i="20"/>
  <c r="E31" i="20"/>
  <c r="I9" i="20"/>
  <c r="E9" i="20"/>
  <c r="I13" i="20"/>
  <c r="E13" i="20"/>
  <c r="I6" i="20"/>
  <c r="E6" i="20"/>
  <c r="I12" i="20"/>
  <c r="E12" i="20"/>
  <c r="I8" i="20"/>
  <c r="E8" i="20"/>
  <c r="I15" i="20"/>
  <c r="E15" i="20"/>
  <c r="I16" i="20"/>
  <c r="E16" i="20"/>
  <c r="I11" i="20"/>
  <c r="E11" i="20"/>
  <c r="K44" i="21" l="1"/>
  <c r="L44" i="21" s="1"/>
  <c r="K23" i="21"/>
  <c r="K24" i="21"/>
  <c r="K26" i="21"/>
  <c r="L26" i="21" s="1"/>
  <c r="K40" i="21"/>
  <c r="L40" i="21" s="1"/>
  <c r="K46" i="21"/>
  <c r="L46" i="21" s="1"/>
  <c r="K25" i="21"/>
  <c r="K21" i="21"/>
  <c r="L21" i="21" s="1"/>
  <c r="K27" i="21"/>
  <c r="K20" i="21"/>
  <c r="L20" i="21" s="1"/>
  <c r="K14" i="21"/>
  <c r="L14" i="21" s="1"/>
  <c r="K8" i="21"/>
  <c r="L8" i="21" s="1"/>
  <c r="K11" i="21"/>
  <c r="K10" i="21"/>
  <c r="K9" i="21"/>
  <c r="K12" i="21"/>
  <c r="K15" i="21"/>
  <c r="K13" i="21"/>
  <c r="L13" i="21" s="1"/>
  <c r="K7" i="21"/>
  <c r="K6" i="21"/>
  <c r="L6" i="21" s="1"/>
  <c r="L9" i="21"/>
  <c r="L10" i="21"/>
  <c r="K45" i="21"/>
  <c r="L45" i="21" s="1"/>
  <c r="K39" i="21"/>
  <c r="L39" i="21" s="1"/>
  <c r="K41" i="21"/>
  <c r="L41" i="21" s="1"/>
  <c r="K47" i="21"/>
  <c r="L47" i="21" s="1"/>
  <c r="K42" i="21"/>
  <c r="L42" i="21" s="1"/>
  <c r="L12" i="21"/>
  <c r="L28" i="21"/>
  <c r="L27" i="21"/>
  <c r="L24" i="21"/>
  <c r="L25" i="21"/>
  <c r="L23" i="21"/>
  <c r="L19" i="21"/>
  <c r="L15" i="21"/>
  <c r="L11" i="21"/>
  <c r="L7" i="21"/>
  <c r="J43" i="20"/>
  <c r="J25" i="20"/>
  <c r="J10" i="20"/>
  <c r="J14" i="20"/>
  <c r="J28" i="20"/>
  <c r="J7" i="20"/>
  <c r="J44" i="20"/>
  <c r="J46" i="20"/>
  <c r="J50" i="20"/>
  <c r="J11" i="20"/>
  <c r="J16" i="20"/>
  <c r="J15" i="20"/>
  <c r="J12" i="20"/>
  <c r="J13" i="20"/>
  <c r="J9" i="20"/>
  <c r="J21" i="20"/>
  <c r="J26" i="20"/>
  <c r="J22" i="20"/>
  <c r="J52" i="20"/>
  <c r="J47" i="20"/>
  <c r="J58" i="20"/>
  <c r="J60" i="20"/>
  <c r="J64" i="20"/>
  <c r="J62" i="20"/>
  <c r="J66" i="20"/>
  <c r="J8" i="20"/>
  <c r="J6" i="20"/>
  <c r="J31" i="20"/>
  <c r="J24" i="20"/>
  <c r="J23" i="20"/>
  <c r="J29" i="20"/>
  <c r="J27" i="20"/>
  <c r="J30" i="20"/>
  <c r="J45" i="20"/>
  <c r="J57" i="20"/>
  <c r="J59" i="20"/>
  <c r="J61" i="20"/>
  <c r="J63" i="20"/>
  <c r="J65" i="20"/>
  <c r="I70" i="19"/>
  <c r="I71" i="19"/>
  <c r="I67" i="19"/>
  <c r="I73" i="19"/>
  <c r="E70" i="19"/>
  <c r="E71" i="19"/>
  <c r="E67" i="19"/>
  <c r="E73" i="19"/>
  <c r="E69" i="19"/>
  <c r="E66" i="19"/>
  <c r="E72" i="19"/>
  <c r="E68" i="19"/>
  <c r="E64" i="19"/>
  <c r="E65" i="19"/>
  <c r="E63" i="19"/>
  <c r="E62" i="19"/>
  <c r="E61" i="19"/>
  <c r="I56" i="19"/>
  <c r="E56" i="19"/>
  <c r="I52" i="19"/>
  <c r="I49" i="19"/>
  <c r="I48" i="19"/>
  <c r="I51" i="19"/>
  <c r="E34" i="19"/>
  <c r="I34" i="19"/>
  <c r="E52" i="19"/>
  <c r="E49" i="19"/>
  <c r="E48" i="19"/>
  <c r="E51" i="19"/>
  <c r="E54" i="19"/>
  <c r="E46" i="19"/>
  <c r="E50" i="19"/>
  <c r="E44" i="19"/>
  <c r="E55" i="19"/>
  <c r="E47" i="19"/>
  <c r="E53" i="19"/>
  <c r="E43" i="19"/>
  <c r="E42" i="19"/>
  <c r="E45" i="19"/>
  <c r="I21" i="19"/>
  <c r="E21" i="19"/>
  <c r="I32" i="19"/>
  <c r="I20" i="19"/>
  <c r="I30" i="19"/>
  <c r="E32" i="19"/>
  <c r="E20" i="19"/>
  <c r="E30" i="19"/>
  <c r="I12" i="19"/>
  <c r="E12" i="19"/>
  <c r="I14" i="19"/>
  <c r="I6" i="19"/>
  <c r="I8" i="19"/>
  <c r="I9" i="19"/>
  <c r="E9" i="19"/>
  <c r="E8" i="19"/>
  <c r="E6" i="19"/>
  <c r="E14" i="19"/>
  <c r="I69" i="19"/>
  <c r="I66" i="19"/>
  <c r="I72" i="19"/>
  <c r="I68" i="19"/>
  <c r="I64" i="19"/>
  <c r="I65" i="19"/>
  <c r="I63" i="19"/>
  <c r="I62" i="19"/>
  <c r="I61" i="19"/>
  <c r="I54" i="19"/>
  <c r="I46" i="19"/>
  <c r="I50" i="19"/>
  <c r="I44" i="19"/>
  <c r="I55" i="19"/>
  <c r="I47" i="19"/>
  <c r="I53" i="19"/>
  <c r="I43" i="19"/>
  <c r="I42" i="19"/>
  <c r="I45" i="19"/>
  <c r="I29" i="19"/>
  <c r="E29" i="19"/>
  <c r="I33" i="19"/>
  <c r="E33" i="19"/>
  <c r="I23" i="19"/>
  <c r="E23" i="19"/>
  <c r="I31" i="19"/>
  <c r="E31" i="19"/>
  <c r="I24" i="19"/>
  <c r="E24" i="19"/>
  <c r="I25" i="19"/>
  <c r="E25" i="19"/>
  <c r="I28" i="19"/>
  <c r="E28" i="19"/>
  <c r="I27" i="19"/>
  <c r="E27" i="19"/>
  <c r="I22" i="19"/>
  <c r="E22" i="19"/>
  <c r="I26" i="19"/>
  <c r="E26" i="19"/>
  <c r="I15" i="19"/>
  <c r="E15" i="19"/>
  <c r="I7" i="19"/>
  <c r="E7" i="19"/>
  <c r="I13" i="19"/>
  <c r="E13" i="19"/>
  <c r="I16" i="19"/>
  <c r="E16" i="19"/>
  <c r="I17" i="19"/>
  <c r="E17" i="19"/>
  <c r="I10" i="19"/>
  <c r="E10" i="19"/>
  <c r="I11" i="19"/>
  <c r="E11" i="19"/>
  <c r="I5" i="19"/>
  <c r="E5" i="19"/>
  <c r="K15" i="20" l="1"/>
  <c r="K12" i="20"/>
  <c r="L12" i="20" s="1"/>
  <c r="K13" i="20"/>
  <c r="K14" i="20"/>
  <c r="K10" i="20"/>
  <c r="K16" i="20"/>
  <c r="K8" i="20"/>
  <c r="K6" i="20"/>
  <c r="L6" i="20" s="1"/>
  <c r="K9" i="20"/>
  <c r="K7" i="20"/>
  <c r="L7" i="20" s="1"/>
  <c r="K11" i="20"/>
  <c r="K21" i="20"/>
  <c r="K23" i="20"/>
  <c r="L23" i="20" s="1"/>
  <c r="K29" i="20"/>
  <c r="L29" i="20" s="1"/>
  <c r="K22" i="20"/>
  <c r="K28" i="20"/>
  <c r="L28" i="20" s="1"/>
  <c r="K31" i="20"/>
  <c r="K24" i="20"/>
  <c r="L24" i="20" s="1"/>
  <c r="K26" i="20"/>
  <c r="L26" i="20" s="1"/>
  <c r="K27" i="20"/>
  <c r="K30" i="20"/>
  <c r="L30" i="20" s="1"/>
  <c r="K25" i="20"/>
  <c r="L25" i="20" s="1"/>
  <c r="K47" i="20"/>
  <c r="L47" i="20" s="1"/>
  <c r="K50" i="20"/>
  <c r="L50" i="20" s="1"/>
  <c r="K43" i="20"/>
  <c r="L43" i="20" s="1"/>
  <c r="L21" i="20"/>
  <c r="K51" i="20"/>
  <c r="L51" i="20" s="1"/>
  <c r="K48" i="20"/>
  <c r="L48" i="20" s="1"/>
  <c r="K46" i="20"/>
  <c r="L46" i="20" s="1"/>
  <c r="K45" i="20"/>
  <c r="L45" i="20" s="1"/>
  <c r="K52" i="20"/>
  <c r="L52" i="20" s="1"/>
  <c r="K49" i="20"/>
  <c r="L49" i="20" s="1"/>
  <c r="K44" i="20"/>
  <c r="L44" i="20" s="1"/>
  <c r="L27" i="20"/>
  <c r="L14" i="20"/>
  <c r="L10" i="20"/>
  <c r="K65" i="20"/>
  <c r="L65" i="20" s="1"/>
  <c r="K57" i="20"/>
  <c r="L57" i="20" s="1"/>
  <c r="L15" i="20"/>
  <c r="L13" i="20"/>
  <c r="L16" i="20"/>
  <c r="K64" i="20"/>
  <c r="L64" i="20" s="1"/>
  <c r="K62" i="20"/>
  <c r="L62" i="20" s="1"/>
  <c r="K61" i="20"/>
  <c r="L61" i="20" s="1"/>
  <c r="L9" i="20"/>
  <c r="L8" i="20"/>
  <c r="L22" i="20"/>
  <c r="L11" i="20"/>
  <c r="L31" i="20"/>
  <c r="K58" i="20"/>
  <c r="L58" i="20" s="1"/>
  <c r="K66" i="20"/>
  <c r="L66" i="20" s="1"/>
  <c r="K60" i="20"/>
  <c r="L60" i="20" s="1"/>
  <c r="K59" i="20"/>
  <c r="L59" i="20" s="1"/>
  <c r="K63" i="20"/>
  <c r="L63" i="20" s="1"/>
  <c r="J71" i="19"/>
  <c r="J70" i="19"/>
  <c r="J67" i="19"/>
  <c r="J73" i="19"/>
  <c r="J21" i="19"/>
  <c r="J34" i="19"/>
  <c r="J51" i="19"/>
  <c r="J49" i="19"/>
  <c r="J48" i="19"/>
  <c r="J52" i="19"/>
  <c r="J56" i="19"/>
  <c r="J12" i="19"/>
  <c r="J30" i="19"/>
  <c r="J32" i="19"/>
  <c r="J20" i="19"/>
  <c r="J45" i="19"/>
  <c r="J42" i="19"/>
  <c r="J43" i="19"/>
  <c r="J53" i="19"/>
  <c r="J47" i="19"/>
  <c r="J55" i="19"/>
  <c r="J44" i="19"/>
  <c r="J50" i="19"/>
  <c r="J46" i="19"/>
  <c r="J54" i="19"/>
  <c r="J66" i="19"/>
  <c r="J69" i="19"/>
  <c r="J26" i="19"/>
  <c r="J22" i="19"/>
  <c r="J27" i="19"/>
  <c r="J28" i="19"/>
  <c r="J25" i="19"/>
  <c r="J24" i="19"/>
  <c r="J31" i="19"/>
  <c r="J33" i="19"/>
  <c r="J72" i="19"/>
  <c r="J11" i="19"/>
  <c r="J17" i="19"/>
  <c r="J16" i="19"/>
  <c r="J13" i="19"/>
  <c r="J7" i="19"/>
  <c r="J15" i="19"/>
  <c r="J9" i="19"/>
  <c r="J6" i="19"/>
  <c r="J61" i="19"/>
  <c r="J8" i="19"/>
  <c r="J14" i="19"/>
  <c r="J23" i="19"/>
  <c r="J29" i="19"/>
  <c r="J62" i="19"/>
  <c r="J63" i="19"/>
  <c r="J65" i="19"/>
  <c r="J64" i="19"/>
  <c r="J68" i="19"/>
  <c r="J5" i="19"/>
  <c r="J10" i="19"/>
  <c r="I53" i="18"/>
  <c r="E53" i="18"/>
  <c r="I50" i="18"/>
  <c r="E50" i="18"/>
  <c r="I52" i="18"/>
  <c r="E52" i="18"/>
  <c r="I48" i="18"/>
  <c r="E48" i="18"/>
  <c r="I51" i="18"/>
  <c r="E51" i="18"/>
  <c r="I49" i="18"/>
  <c r="E49" i="18"/>
  <c r="I45" i="18"/>
  <c r="E45" i="18"/>
  <c r="I47" i="18"/>
  <c r="E47" i="18"/>
  <c r="I46" i="18"/>
  <c r="E46" i="18"/>
  <c r="I44" i="18"/>
  <c r="E44" i="18"/>
  <c r="I35" i="18"/>
  <c r="E35" i="18"/>
  <c r="I36" i="18"/>
  <c r="E36" i="18"/>
  <c r="I34" i="18"/>
  <c r="E34" i="18"/>
  <c r="I31" i="18"/>
  <c r="E31" i="18"/>
  <c r="I33" i="18"/>
  <c r="E33" i="18"/>
  <c r="I32" i="18"/>
  <c r="E32" i="18"/>
  <c r="I30" i="18"/>
  <c r="E30" i="18"/>
  <c r="I37" i="18"/>
  <c r="E37" i="18"/>
  <c r="I39" i="18"/>
  <c r="E39" i="18"/>
  <c r="I38" i="18"/>
  <c r="E38" i="18"/>
  <c r="E13" i="18"/>
  <c r="I13" i="18"/>
  <c r="E14" i="18"/>
  <c r="I14" i="18"/>
  <c r="E12" i="18"/>
  <c r="I12" i="18"/>
  <c r="E5" i="18"/>
  <c r="I5" i="18"/>
  <c r="E8" i="18"/>
  <c r="I8" i="18"/>
  <c r="E6" i="18"/>
  <c r="I6" i="18"/>
  <c r="E11" i="18"/>
  <c r="I11" i="18"/>
  <c r="E9" i="18"/>
  <c r="I9" i="18"/>
  <c r="E7" i="18"/>
  <c r="I7" i="18"/>
  <c r="E10" i="18"/>
  <c r="I10" i="18"/>
  <c r="I24" i="18"/>
  <c r="E24" i="18"/>
  <c r="I22" i="18"/>
  <c r="E22" i="18"/>
  <c r="I25" i="18"/>
  <c r="E25" i="18"/>
  <c r="I19" i="18"/>
  <c r="E19" i="18"/>
  <c r="I17" i="18"/>
  <c r="E17" i="18"/>
  <c r="I21" i="18"/>
  <c r="E21" i="18"/>
  <c r="I20" i="18"/>
  <c r="E20" i="18"/>
  <c r="I26" i="18"/>
  <c r="E26" i="18"/>
  <c r="I23" i="18"/>
  <c r="E23" i="18"/>
  <c r="I18" i="18"/>
  <c r="E18" i="18"/>
  <c r="K63" i="19" l="1"/>
  <c r="L63" i="19" s="1"/>
  <c r="K64" i="19"/>
  <c r="K72" i="19"/>
  <c r="K69" i="19"/>
  <c r="K67" i="19"/>
  <c r="L67" i="19" s="1"/>
  <c r="K70" i="19"/>
  <c r="K62" i="19"/>
  <c r="L62" i="19" s="1"/>
  <c r="K65" i="19"/>
  <c r="K68" i="19"/>
  <c r="L68" i="19" s="1"/>
  <c r="K66" i="19"/>
  <c r="K73" i="19"/>
  <c r="L73" i="19" s="1"/>
  <c r="K71" i="19"/>
  <c r="K61" i="19"/>
  <c r="L61" i="19" s="1"/>
  <c r="L71" i="19"/>
  <c r="L70" i="19"/>
  <c r="K34" i="19"/>
  <c r="L34" i="19" s="1"/>
  <c r="K45" i="19"/>
  <c r="K23" i="19"/>
  <c r="L23" i="19" s="1"/>
  <c r="K43" i="19"/>
  <c r="L43" i="19" s="1"/>
  <c r="K47" i="19"/>
  <c r="L47" i="19" s="1"/>
  <c r="K44" i="19"/>
  <c r="L44" i="19" s="1"/>
  <c r="K46" i="19"/>
  <c r="L46" i="19" s="1"/>
  <c r="K51" i="19"/>
  <c r="L51" i="19" s="1"/>
  <c r="K49" i="19"/>
  <c r="L49" i="19" s="1"/>
  <c r="K56" i="19"/>
  <c r="L56" i="19" s="1"/>
  <c r="K42" i="19"/>
  <c r="L42" i="19" s="1"/>
  <c r="K53" i="19"/>
  <c r="L53" i="19" s="1"/>
  <c r="K55" i="19"/>
  <c r="L55" i="19" s="1"/>
  <c r="K50" i="19"/>
  <c r="L50" i="19" s="1"/>
  <c r="K54" i="19"/>
  <c r="L54" i="19" s="1"/>
  <c r="K48" i="19"/>
  <c r="L48" i="19" s="1"/>
  <c r="K52" i="19"/>
  <c r="L52" i="19" s="1"/>
  <c r="K32" i="19"/>
  <c r="L32" i="19" s="1"/>
  <c r="K28" i="19"/>
  <c r="L28" i="19" s="1"/>
  <c r="K24" i="19"/>
  <c r="K33" i="19"/>
  <c r="K29" i="19"/>
  <c r="L29" i="19" s="1"/>
  <c r="K25" i="19"/>
  <c r="L25" i="19" s="1"/>
  <c r="K21" i="19"/>
  <c r="L21" i="19" s="1"/>
  <c r="K20" i="19"/>
  <c r="L20" i="19" s="1"/>
  <c r="K30" i="19"/>
  <c r="L30" i="19" s="1"/>
  <c r="K26" i="19"/>
  <c r="L26" i="19" s="1"/>
  <c r="K22" i="19"/>
  <c r="L22" i="19" s="1"/>
  <c r="K31" i="19"/>
  <c r="L31" i="19" s="1"/>
  <c r="K27" i="19"/>
  <c r="L27" i="19" s="1"/>
  <c r="L45" i="19"/>
  <c r="L72" i="19"/>
  <c r="L65" i="19"/>
  <c r="K12" i="19"/>
  <c r="L12" i="19" s="1"/>
  <c r="K6" i="19"/>
  <c r="L33" i="19"/>
  <c r="L24" i="19"/>
  <c r="L66" i="19"/>
  <c r="L64" i="19"/>
  <c r="L69" i="19"/>
  <c r="K10" i="19"/>
  <c r="L10" i="19" s="1"/>
  <c r="K16" i="19"/>
  <c r="K7" i="19"/>
  <c r="L7" i="19" s="1"/>
  <c r="K14" i="19"/>
  <c r="L14" i="19" s="1"/>
  <c r="K8" i="19"/>
  <c r="L8" i="19" s="1"/>
  <c r="K11" i="19"/>
  <c r="L11" i="19" s="1"/>
  <c r="K17" i="19"/>
  <c r="K13" i="19"/>
  <c r="L13" i="19" s="1"/>
  <c r="K15" i="19"/>
  <c r="L15" i="19" s="1"/>
  <c r="L6" i="19"/>
  <c r="K9" i="19"/>
  <c r="L9" i="19" s="1"/>
  <c r="L16" i="19"/>
  <c r="L17" i="19"/>
  <c r="K5" i="19"/>
  <c r="L5" i="19" s="1"/>
  <c r="J44" i="18"/>
  <c r="J47" i="18"/>
  <c r="J49" i="18"/>
  <c r="J50" i="18"/>
  <c r="J48" i="18"/>
  <c r="J46" i="18"/>
  <c r="J45" i="18"/>
  <c r="J51" i="18"/>
  <c r="J52" i="18"/>
  <c r="J53" i="18"/>
  <c r="J34" i="18"/>
  <c r="J35" i="18"/>
  <c r="J38" i="18"/>
  <c r="J39" i="18"/>
  <c r="J30" i="18"/>
  <c r="J33" i="18"/>
  <c r="J36" i="18"/>
  <c r="J31" i="18"/>
  <c r="J32" i="18"/>
  <c r="J37" i="18"/>
  <c r="J5" i="18"/>
  <c r="J12" i="18"/>
  <c r="J25" i="18"/>
  <c r="J17" i="18"/>
  <c r="J20" i="18"/>
  <c r="J23" i="18"/>
  <c r="J18" i="18"/>
  <c r="J10" i="18"/>
  <c r="J11" i="18"/>
  <c r="J6" i="18"/>
  <c r="J8" i="18"/>
  <c r="J14" i="18"/>
  <c r="J13" i="18"/>
  <c r="J7" i="18"/>
  <c r="J9" i="18"/>
  <c r="J26" i="18"/>
  <c r="J21" i="18"/>
  <c r="J19" i="18"/>
  <c r="J22" i="18"/>
  <c r="J24" i="18"/>
  <c r="I22" i="17"/>
  <c r="I24" i="17"/>
  <c r="I23" i="17"/>
  <c r="I27" i="17"/>
  <c r="I28" i="17"/>
  <c r="I25" i="17"/>
  <c r="I29" i="17"/>
  <c r="I30" i="17"/>
  <c r="I32" i="17"/>
  <c r="I33" i="17"/>
  <c r="I31" i="17"/>
  <c r="J31" i="17" s="1"/>
  <c r="I26" i="17"/>
  <c r="I21" i="17"/>
  <c r="E33" i="17"/>
  <c r="J33" i="17" s="1"/>
  <c r="E31" i="17"/>
  <c r="E26" i="17"/>
  <c r="J26" i="17" s="1"/>
  <c r="I7" i="17"/>
  <c r="I12" i="17"/>
  <c r="E7" i="17"/>
  <c r="E12" i="17"/>
  <c r="E32" i="17"/>
  <c r="E30" i="17"/>
  <c r="E29" i="17"/>
  <c r="E25" i="17"/>
  <c r="E28" i="17"/>
  <c r="E27" i="17"/>
  <c r="E23" i="17"/>
  <c r="E24" i="17"/>
  <c r="E22" i="17"/>
  <c r="E21" i="17"/>
  <c r="I13" i="17"/>
  <c r="E13" i="17"/>
  <c r="I11" i="17"/>
  <c r="E11" i="17"/>
  <c r="I15" i="17"/>
  <c r="E15" i="17"/>
  <c r="I5" i="17"/>
  <c r="E5" i="17"/>
  <c r="I10" i="17"/>
  <c r="E10" i="17"/>
  <c r="I8" i="17"/>
  <c r="E8" i="17"/>
  <c r="I14" i="17"/>
  <c r="E14" i="17"/>
  <c r="I17" i="17"/>
  <c r="E17" i="17"/>
  <c r="I9" i="17"/>
  <c r="E9" i="17"/>
  <c r="I6" i="17"/>
  <c r="E6" i="17"/>
  <c r="I16" i="17"/>
  <c r="E16" i="17"/>
  <c r="K50" i="18" l="1"/>
  <c r="K45" i="18"/>
  <c r="L45" i="18" s="1"/>
  <c r="K52" i="18"/>
  <c r="L52" i="18" s="1"/>
  <c r="K47" i="18"/>
  <c r="L47" i="18" s="1"/>
  <c r="K48" i="18"/>
  <c r="L48" i="18" s="1"/>
  <c r="K46" i="18"/>
  <c r="L46" i="18" s="1"/>
  <c r="K51" i="18"/>
  <c r="L51" i="18" s="1"/>
  <c r="K53" i="18"/>
  <c r="L53" i="18" s="1"/>
  <c r="K49" i="18"/>
  <c r="L49" i="18" s="1"/>
  <c r="K44" i="18"/>
  <c r="L44" i="18" s="1"/>
  <c r="L50" i="18"/>
  <c r="K36" i="18"/>
  <c r="L36" i="18" s="1"/>
  <c r="K30" i="18"/>
  <c r="L30" i="18" s="1"/>
  <c r="K38" i="18"/>
  <c r="L38" i="18" s="1"/>
  <c r="K37" i="18"/>
  <c r="L37" i="18" s="1"/>
  <c r="K34" i="18"/>
  <c r="L34" i="18" s="1"/>
  <c r="K39" i="18"/>
  <c r="L39" i="18" s="1"/>
  <c r="K33" i="18"/>
  <c r="L33" i="18" s="1"/>
  <c r="K35" i="18"/>
  <c r="L35" i="18" s="1"/>
  <c r="K31" i="18"/>
  <c r="L31" i="18" s="1"/>
  <c r="K32" i="18"/>
  <c r="L32" i="18" s="1"/>
  <c r="K26" i="18"/>
  <c r="L26" i="18" s="1"/>
  <c r="K21" i="18"/>
  <c r="L21" i="18" s="1"/>
  <c r="K19" i="18"/>
  <c r="L19" i="18" s="1"/>
  <c r="K22" i="18"/>
  <c r="L22" i="18" s="1"/>
  <c r="K23" i="18"/>
  <c r="L23" i="18" s="1"/>
  <c r="K20" i="18"/>
  <c r="L20" i="18" s="1"/>
  <c r="K17" i="18"/>
  <c r="L17" i="18" s="1"/>
  <c r="K25" i="18"/>
  <c r="K24" i="18"/>
  <c r="L24" i="18" s="1"/>
  <c r="L25" i="18"/>
  <c r="K18" i="18"/>
  <c r="L18" i="18" s="1"/>
  <c r="K5" i="18"/>
  <c r="L5" i="18" s="1"/>
  <c r="K8" i="18"/>
  <c r="L8" i="18" s="1"/>
  <c r="K12" i="18"/>
  <c r="L12" i="18" s="1"/>
  <c r="K11" i="18"/>
  <c r="L11" i="18" s="1"/>
  <c r="K13" i="18"/>
  <c r="L13" i="18" s="1"/>
  <c r="K9" i="18"/>
  <c r="L9" i="18" s="1"/>
  <c r="K7" i="18"/>
  <c r="L7" i="18" s="1"/>
  <c r="K14" i="18"/>
  <c r="L14" i="18" s="1"/>
  <c r="K6" i="18"/>
  <c r="K10" i="18"/>
  <c r="L10" i="18" s="1"/>
  <c r="L6" i="18"/>
  <c r="J16" i="17"/>
  <c r="J15" i="17"/>
  <c r="J11" i="17"/>
  <c r="J13" i="17"/>
  <c r="J22" i="17"/>
  <c r="J28" i="17"/>
  <c r="J29" i="17"/>
  <c r="J30" i="17"/>
  <c r="J32" i="17"/>
  <c r="J12" i="17"/>
  <c r="J7" i="17"/>
  <c r="J5" i="17"/>
  <c r="J10" i="17"/>
  <c r="J8" i="17"/>
  <c r="J14" i="17"/>
  <c r="J17" i="17"/>
  <c r="J9" i="17"/>
  <c r="J6" i="17"/>
  <c r="J21" i="17"/>
  <c r="J24" i="17"/>
  <c r="J23" i="17"/>
  <c r="J27" i="17"/>
  <c r="J25" i="17"/>
  <c r="E42" i="14"/>
  <c r="E44" i="14"/>
  <c r="I42" i="14"/>
  <c r="I44" i="14"/>
  <c r="J42" i="14"/>
  <c r="J44" i="14"/>
  <c r="I28" i="14"/>
  <c r="I29" i="14"/>
  <c r="I30" i="14"/>
  <c r="E30" i="14"/>
  <c r="E29" i="14"/>
  <c r="E28" i="14"/>
  <c r="E32" i="14"/>
  <c r="E31" i="14"/>
  <c r="E34" i="14"/>
  <c r="E33" i="14"/>
  <c r="E23" i="14"/>
  <c r="I23" i="14"/>
  <c r="E21" i="14"/>
  <c r="I21" i="14"/>
  <c r="I40" i="14"/>
  <c r="E40" i="14"/>
  <c r="I46" i="14"/>
  <c r="E46" i="14"/>
  <c r="I49" i="14"/>
  <c r="E49" i="14"/>
  <c r="I48" i="14"/>
  <c r="E48" i="14"/>
  <c r="I43" i="14"/>
  <c r="E43" i="14"/>
  <c r="I47" i="14"/>
  <c r="E47" i="14"/>
  <c r="I41" i="14"/>
  <c r="E41" i="14"/>
  <c r="I45" i="14"/>
  <c r="E45" i="14"/>
  <c r="I32" i="14"/>
  <c r="I31" i="14"/>
  <c r="J31" i="14" s="1"/>
  <c r="I34" i="14"/>
  <c r="I33" i="14"/>
  <c r="J33" i="14" s="1"/>
  <c r="I20" i="14"/>
  <c r="E20" i="14"/>
  <c r="I24" i="14"/>
  <c r="E24" i="14"/>
  <c r="I25" i="14"/>
  <c r="E25" i="14"/>
  <c r="I22" i="14"/>
  <c r="E22" i="14"/>
  <c r="I13" i="14"/>
  <c r="E13" i="14"/>
  <c r="I14" i="14"/>
  <c r="E14" i="14"/>
  <c r="I12" i="14"/>
  <c r="E12" i="14"/>
  <c r="I15" i="14"/>
  <c r="E15" i="14"/>
  <c r="I7" i="14"/>
  <c r="E7" i="14"/>
  <c r="I9" i="14"/>
  <c r="E9" i="14"/>
  <c r="I6" i="14"/>
  <c r="E6" i="14"/>
  <c r="I8" i="14"/>
  <c r="E8" i="14"/>
  <c r="I24" i="13"/>
  <c r="J24" i="13" s="1"/>
  <c r="E24" i="13"/>
  <c r="I30" i="13"/>
  <c r="E30" i="13"/>
  <c r="J30" i="13" s="1"/>
  <c r="I26" i="13"/>
  <c r="J26" i="13"/>
  <c r="E26" i="13"/>
  <c r="I31" i="13"/>
  <c r="E31" i="13"/>
  <c r="I33" i="13"/>
  <c r="J33" i="13" s="1"/>
  <c r="E33" i="13"/>
  <c r="I32" i="13"/>
  <c r="J32" i="13"/>
  <c r="E32" i="13"/>
  <c r="I27" i="13"/>
  <c r="J27" i="13" s="1"/>
  <c r="E27" i="13"/>
  <c r="I28" i="13"/>
  <c r="J28" i="13"/>
  <c r="E28" i="13"/>
  <c r="I23" i="13"/>
  <c r="J23" i="13" s="1"/>
  <c r="E23" i="13"/>
  <c r="I22" i="13"/>
  <c r="J22" i="13"/>
  <c r="E22" i="13"/>
  <c r="I25" i="13"/>
  <c r="J25" i="13" s="1"/>
  <c r="E25" i="13"/>
  <c r="I29" i="13"/>
  <c r="J29" i="13"/>
  <c r="E29" i="13"/>
  <c r="I7" i="13"/>
  <c r="J7" i="13" s="1"/>
  <c r="I10" i="13"/>
  <c r="J10" i="13" s="1"/>
  <c r="I11" i="13"/>
  <c r="I9" i="13"/>
  <c r="E9" i="13"/>
  <c r="E7" i="13"/>
  <c r="E10" i="13"/>
  <c r="E11" i="13"/>
  <c r="J11" i="13" s="1"/>
  <c r="I12" i="13"/>
  <c r="J12" i="13"/>
  <c r="E12" i="13"/>
  <c r="I17" i="13"/>
  <c r="J17" i="13" s="1"/>
  <c r="E17" i="13"/>
  <c r="I14" i="13"/>
  <c r="E14" i="13"/>
  <c r="I15" i="13"/>
  <c r="J15" i="13"/>
  <c r="E15" i="13"/>
  <c r="I8" i="13"/>
  <c r="J8" i="13" s="1"/>
  <c r="E8" i="13"/>
  <c r="I6" i="13"/>
  <c r="J6" i="13"/>
  <c r="E6" i="13"/>
  <c r="I16" i="13"/>
  <c r="J16" i="13" s="1"/>
  <c r="E16" i="13"/>
  <c r="I13" i="13"/>
  <c r="E13" i="13"/>
  <c r="J13" i="13" s="1"/>
  <c r="I10" i="12"/>
  <c r="I6" i="12"/>
  <c r="I5" i="12"/>
  <c r="I8" i="12"/>
  <c r="I4" i="12"/>
  <c r="I9" i="12"/>
  <c r="I7" i="12"/>
  <c r="I12" i="12"/>
  <c r="I11" i="12"/>
  <c r="E11" i="12"/>
  <c r="E12" i="12"/>
  <c r="J12" i="12"/>
  <c r="E7" i="12"/>
  <c r="E9" i="12"/>
  <c r="E4" i="12"/>
  <c r="E8" i="12"/>
  <c r="J8" i="12"/>
  <c r="E5" i="12"/>
  <c r="E10" i="12"/>
  <c r="E6" i="12"/>
  <c r="J6" i="12"/>
  <c r="J72" i="11"/>
  <c r="I72" i="11"/>
  <c r="I73" i="11"/>
  <c r="I74" i="11"/>
  <c r="I75" i="11"/>
  <c r="I76" i="11"/>
  <c r="J76" i="11"/>
  <c r="I77" i="11"/>
  <c r="I78" i="11"/>
  <c r="I79" i="11"/>
  <c r="I80" i="11"/>
  <c r="J80" i="11"/>
  <c r="I81" i="11"/>
  <c r="I82" i="11"/>
  <c r="I83" i="11"/>
  <c r="I84" i="11"/>
  <c r="I85" i="11"/>
  <c r="I86" i="11"/>
  <c r="I87" i="11"/>
  <c r="I88" i="11"/>
  <c r="I54" i="11"/>
  <c r="I55" i="11"/>
  <c r="I56" i="11"/>
  <c r="I57" i="11"/>
  <c r="I58" i="11"/>
  <c r="I59" i="11"/>
  <c r="I60" i="11"/>
  <c r="I61" i="11"/>
  <c r="J61" i="11"/>
  <c r="I62" i="11"/>
  <c r="I63" i="11"/>
  <c r="I64" i="11"/>
  <c r="I65" i="11"/>
  <c r="I66" i="11"/>
  <c r="I67" i="11"/>
  <c r="I68" i="11"/>
  <c r="I53" i="11"/>
  <c r="I43" i="11"/>
  <c r="I42" i="11"/>
  <c r="E88" i="11"/>
  <c r="J87" i="11"/>
  <c r="E87" i="11"/>
  <c r="J86" i="11"/>
  <c r="E86" i="11"/>
  <c r="J85" i="11"/>
  <c r="E85" i="11"/>
  <c r="E84" i="11"/>
  <c r="J83" i="11"/>
  <c r="E83" i="11"/>
  <c r="E82" i="11"/>
  <c r="J81" i="11"/>
  <c r="E81" i="11"/>
  <c r="E80" i="11"/>
  <c r="J79" i="11"/>
  <c r="E79" i="11"/>
  <c r="E78" i="11"/>
  <c r="E77" i="11"/>
  <c r="E76" i="11"/>
  <c r="J75" i="11"/>
  <c r="E75" i="11"/>
  <c r="J74" i="11"/>
  <c r="E74" i="11"/>
  <c r="E73" i="11"/>
  <c r="E72" i="11"/>
  <c r="J68" i="11"/>
  <c r="E68" i="11"/>
  <c r="J67" i="11"/>
  <c r="E67" i="11"/>
  <c r="J66" i="11"/>
  <c r="E66" i="11"/>
  <c r="E65" i="11"/>
  <c r="J64" i="11"/>
  <c r="E64" i="11"/>
  <c r="E62" i="11"/>
  <c r="E61" i="11"/>
  <c r="E60" i="11"/>
  <c r="J59" i="11"/>
  <c r="E59" i="11"/>
  <c r="E55" i="11"/>
  <c r="I47" i="11"/>
  <c r="E47" i="11"/>
  <c r="I46" i="11"/>
  <c r="E46" i="11"/>
  <c r="I45" i="11"/>
  <c r="E45" i="11"/>
  <c r="I44" i="11"/>
  <c r="E44" i="11"/>
  <c r="J43" i="11"/>
  <c r="E43" i="11"/>
  <c r="J42" i="11"/>
  <c r="E42" i="11"/>
  <c r="I38" i="11"/>
  <c r="E38" i="11"/>
  <c r="I37" i="11"/>
  <c r="E37" i="11"/>
  <c r="I36" i="11"/>
  <c r="E36" i="11"/>
  <c r="I35" i="11"/>
  <c r="E35" i="11"/>
  <c r="I34" i="11"/>
  <c r="E34" i="11"/>
  <c r="I33" i="11"/>
  <c r="E33" i="11"/>
  <c r="I28" i="11"/>
  <c r="E28" i="11"/>
  <c r="I27" i="11"/>
  <c r="E27" i="11"/>
  <c r="I26" i="11"/>
  <c r="E26" i="11"/>
  <c r="I25" i="11"/>
  <c r="E25" i="11"/>
  <c r="I24" i="11"/>
  <c r="E24" i="11"/>
  <c r="I23" i="11"/>
  <c r="E23" i="11"/>
  <c r="I22" i="11"/>
  <c r="E22" i="11"/>
  <c r="I21" i="11"/>
  <c r="E21" i="11"/>
  <c r="I20" i="11"/>
  <c r="E20" i="11"/>
  <c r="I19" i="11"/>
  <c r="E19" i="11"/>
  <c r="I18" i="11"/>
  <c r="E18" i="11"/>
  <c r="I14" i="11"/>
  <c r="E14" i="11"/>
  <c r="I13" i="11"/>
  <c r="E13" i="11"/>
  <c r="I12" i="11"/>
  <c r="E12" i="11"/>
  <c r="I11" i="11"/>
  <c r="E11" i="11"/>
  <c r="I10" i="11"/>
  <c r="E10" i="11"/>
  <c r="I9" i="11"/>
  <c r="E9" i="11"/>
  <c r="I8" i="11"/>
  <c r="E8" i="11"/>
  <c r="I7" i="11"/>
  <c r="E7" i="11"/>
  <c r="I6" i="11"/>
  <c r="E6" i="11"/>
  <c r="I5" i="11"/>
  <c r="E5" i="11"/>
  <c r="I46" i="8"/>
  <c r="E46" i="8"/>
  <c r="I45" i="8"/>
  <c r="E45" i="8"/>
  <c r="I44" i="8"/>
  <c r="E44" i="8"/>
  <c r="I43" i="8"/>
  <c r="E43" i="8"/>
  <c r="I42" i="8"/>
  <c r="E42" i="8"/>
  <c r="I41" i="8"/>
  <c r="E41" i="8"/>
  <c r="I40" i="8"/>
  <c r="E40" i="8"/>
  <c r="I39" i="8"/>
  <c r="E39" i="8"/>
  <c r="I38" i="8"/>
  <c r="E38" i="8"/>
  <c r="I37" i="8"/>
  <c r="E37" i="8"/>
  <c r="I36" i="8"/>
  <c r="E36" i="8"/>
  <c r="I31" i="8"/>
  <c r="E31" i="8"/>
  <c r="I30" i="8"/>
  <c r="E30" i="8"/>
  <c r="I29" i="8"/>
  <c r="J29" i="8"/>
  <c r="E29" i="8"/>
  <c r="I28" i="8"/>
  <c r="E28" i="8"/>
  <c r="I27" i="8"/>
  <c r="E27" i="8"/>
  <c r="I26" i="8"/>
  <c r="E26" i="8"/>
  <c r="I25" i="8"/>
  <c r="E25" i="8"/>
  <c r="I24" i="8"/>
  <c r="E24" i="8"/>
  <c r="I23" i="8"/>
  <c r="E23" i="8"/>
  <c r="I22" i="8"/>
  <c r="E22" i="8"/>
  <c r="I21" i="8"/>
  <c r="J21" i="8"/>
  <c r="E21" i="8"/>
  <c r="V16" i="8"/>
  <c r="R16" i="8"/>
  <c r="I16" i="8"/>
  <c r="E16" i="8"/>
  <c r="V15" i="8"/>
  <c r="R15" i="8"/>
  <c r="I15" i="8"/>
  <c r="E15" i="8"/>
  <c r="V14" i="8"/>
  <c r="R14" i="8"/>
  <c r="I14" i="8"/>
  <c r="E14" i="8"/>
  <c r="V13" i="8"/>
  <c r="R13" i="8"/>
  <c r="I13" i="8"/>
  <c r="J13" i="8"/>
  <c r="E13" i="8"/>
  <c r="V12" i="8"/>
  <c r="R12" i="8"/>
  <c r="I12" i="8"/>
  <c r="E12" i="8"/>
  <c r="V11" i="8"/>
  <c r="R11" i="8"/>
  <c r="I11" i="8"/>
  <c r="E11" i="8"/>
  <c r="V10" i="8"/>
  <c r="R10" i="8"/>
  <c r="I10" i="8"/>
  <c r="E10" i="8"/>
  <c r="V9" i="8"/>
  <c r="R9" i="8"/>
  <c r="I9" i="8"/>
  <c r="J9" i="8"/>
  <c r="E9" i="8"/>
  <c r="V8" i="8"/>
  <c r="R8" i="8"/>
  <c r="I8" i="8"/>
  <c r="E8" i="8"/>
  <c r="V7" i="8"/>
  <c r="R7" i="8"/>
  <c r="I7" i="8"/>
  <c r="J7" i="8"/>
  <c r="E7" i="8"/>
  <c r="V6" i="8"/>
  <c r="R6" i="8"/>
  <c r="I6" i="8"/>
  <c r="J6" i="8"/>
  <c r="E6" i="8"/>
  <c r="D72" i="10"/>
  <c r="D41" i="10"/>
  <c r="D37" i="10"/>
  <c r="B4" i="10"/>
  <c r="D4" i="10"/>
  <c r="B5" i="10"/>
  <c r="D5" i="10"/>
  <c r="B6" i="10"/>
  <c r="B7" i="10"/>
  <c r="D7" i="10"/>
  <c r="B8" i="10"/>
  <c r="D8" i="10"/>
  <c r="B9" i="10"/>
  <c r="B10" i="10"/>
  <c r="D10" i="10"/>
  <c r="B11" i="10"/>
  <c r="D11" i="10"/>
  <c r="B12" i="10"/>
  <c r="B13" i="10"/>
  <c r="B14" i="10"/>
  <c r="B16" i="10"/>
  <c r="D16" i="10"/>
  <c r="B17" i="10"/>
  <c r="D17" i="10"/>
  <c r="B18" i="10"/>
  <c r="B19" i="10"/>
  <c r="B20" i="10"/>
  <c r="B22" i="10"/>
  <c r="D22" i="10"/>
  <c r="B23" i="10"/>
  <c r="B24" i="10"/>
  <c r="B25" i="10"/>
  <c r="D25" i="10"/>
  <c r="B26" i="10"/>
  <c r="B28" i="10"/>
  <c r="D28" i="10"/>
  <c r="B29" i="10"/>
  <c r="D30" i="10"/>
  <c r="B34" i="10"/>
  <c r="B35" i="10"/>
  <c r="B36" i="10"/>
  <c r="D36" i="10"/>
  <c r="B38" i="10"/>
  <c r="D38" i="10"/>
  <c r="B39" i="10"/>
  <c r="B42" i="10"/>
  <c r="B43" i="10"/>
  <c r="B44" i="10"/>
  <c r="D44" i="10"/>
  <c r="B46" i="10"/>
  <c r="D46" i="10"/>
  <c r="B47" i="10"/>
  <c r="D47" i="10"/>
  <c r="B48" i="10"/>
  <c r="B49" i="10"/>
  <c r="D49" i="10"/>
  <c r="B50" i="10"/>
  <c r="D50" i="10"/>
  <c r="B51" i="10"/>
  <c r="D51" i="10"/>
  <c r="B52" i="10"/>
  <c r="B53" i="10"/>
  <c r="D53" i="10"/>
  <c r="B54" i="10"/>
  <c r="D54" i="10"/>
  <c r="B56" i="10"/>
  <c r="D56" i="10"/>
  <c r="B57" i="10"/>
  <c r="B58" i="10"/>
  <c r="B59" i="10"/>
  <c r="D59" i="10"/>
  <c r="B60" i="10"/>
  <c r="B61" i="10"/>
  <c r="D61" i="10"/>
  <c r="B62" i="10"/>
  <c r="D62" i="10"/>
  <c r="B63" i="10"/>
  <c r="B64" i="10"/>
  <c r="D64" i="10"/>
  <c r="B65" i="10"/>
  <c r="D65" i="10"/>
  <c r="B66" i="10"/>
  <c r="B67" i="10"/>
  <c r="B69" i="10"/>
  <c r="B70" i="10"/>
  <c r="B71" i="10"/>
  <c r="B73" i="10"/>
  <c r="B74" i="10"/>
  <c r="B75" i="10"/>
  <c r="B76" i="10"/>
  <c r="D76" i="10"/>
  <c r="B77" i="10"/>
  <c r="D77" i="10"/>
  <c r="B78" i="10"/>
  <c r="D78" i="10"/>
  <c r="B79" i="10"/>
  <c r="B80" i="10"/>
  <c r="B81" i="10"/>
  <c r="D81" i="10"/>
  <c r="B82" i="10"/>
  <c r="B83" i="10"/>
  <c r="D83" i="10"/>
  <c r="B84" i="10"/>
  <c r="B85" i="10"/>
  <c r="D85" i="10"/>
  <c r="B86" i="10"/>
  <c r="D39" i="10"/>
  <c r="D58" i="10"/>
  <c r="D66" i="10"/>
  <c r="D68" i="10"/>
  <c r="D12" i="10"/>
  <c r="D24" i="10"/>
  <c r="D27" i="10"/>
  <c r="D31" i="10"/>
  <c r="B88" i="10"/>
  <c r="D88" i="10"/>
  <c r="B87" i="10"/>
  <c r="D86" i="10"/>
  <c r="D84" i="10"/>
  <c r="D82" i="10"/>
  <c r="D80" i="10"/>
  <c r="D75" i="10"/>
  <c r="D74" i="10"/>
  <c r="D73" i="10"/>
  <c r="D71" i="10"/>
  <c r="D70" i="10"/>
  <c r="D69" i="10"/>
  <c r="D67" i="10"/>
  <c r="D63" i="10"/>
  <c r="D60" i="10"/>
  <c r="D57" i="10"/>
  <c r="D52" i="10"/>
  <c r="D48" i="10"/>
  <c r="D43" i="10"/>
  <c r="D42" i="10"/>
  <c r="D40" i="10"/>
  <c r="D34" i="10"/>
  <c r="D29" i="10"/>
  <c r="D26" i="10"/>
  <c r="D23" i="10"/>
  <c r="D20" i="10"/>
  <c r="D19" i="10"/>
  <c r="D15" i="10"/>
  <c r="D14" i="10"/>
  <c r="D13" i="10"/>
  <c r="D9" i="10"/>
  <c r="D6" i="10"/>
  <c r="I19" i="2"/>
  <c r="K19" i="2"/>
  <c r="J19" i="2"/>
  <c r="E19" i="2"/>
  <c r="C19" i="2"/>
  <c r="D19" i="2"/>
  <c r="B19" i="2"/>
  <c r="D71" i="3"/>
  <c r="D69" i="3"/>
  <c r="D5" i="3"/>
  <c r="D8" i="3"/>
  <c r="D9" i="3"/>
  <c r="D10" i="3"/>
  <c r="D13" i="3"/>
  <c r="D14" i="3"/>
  <c r="D15" i="3"/>
  <c r="D18" i="3"/>
  <c r="D20" i="3"/>
  <c r="D21" i="3"/>
  <c r="D22" i="3"/>
  <c r="D24" i="3"/>
  <c r="D25" i="3"/>
  <c r="D26" i="3"/>
  <c r="D28" i="3"/>
  <c r="D29" i="3"/>
  <c r="D30" i="3"/>
  <c r="D33" i="3"/>
  <c r="D35" i="3"/>
  <c r="D36" i="3"/>
  <c r="D37" i="3"/>
  <c r="D38" i="3"/>
  <c r="D39" i="3"/>
  <c r="D40" i="3"/>
  <c r="D41" i="3"/>
  <c r="D42" i="3"/>
  <c r="D43" i="3"/>
  <c r="D44" i="3"/>
  <c r="D45" i="3"/>
  <c r="D46" i="3"/>
  <c r="D48" i="3"/>
  <c r="D49" i="3"/>
  <c r="D50" i="3"/>
  <c r="D51" i="3"/>
  <c r="D52" i="3"/>
  <c r="D53" i="3"/>
  <c r="D54" i="3"/>
  <c r="D55" i="3"/>
  <c r="D56" i="3"/>
  <c r="D59" i="3"/>
  <c r="D61" i="3"/>
  <c r="D63" i="3"/>
  <c r="D65" i="3"/>
  <c r="D67" i="3"/>
  <c r="D72" i="3"/>
  <c r="D74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3" i="3"/>
  <c r="D94" i="3"/>
  <c r="D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20" i="3"/>
  <c r="C21" i="3"/>
  <c r="C22" i="3"/>
  <c r="C23" i="3"/>
  <c r="C24" i="3"/>
  <c r="C25" i="3"/>
  <c r="C26" i="3"/>
  <c r="C28" i="3"/>
  <c r="C29" i="3"/>
  <c r="C30" i="3"/>
  <c r="C33" i="3"/>
  <c r="C35" i="3"/>
  <c r="C36" i="3"/>
  <c r="C37" i="3"/>
  <c r="C38" i="3"/>
  <c r="C39" i="3"/>
  <c r="C40" i="3"/>
  <c r="C41" i="3"/>
  <c r="C42" i="3"/>
  <c r="C43" i="3"/>
  <c r="C44" i="3"/>
  <c r="C45" i="3"/>
  <c r="C46" i="3"/>
  <c r="C48" i="3"/>
  <c r="C49" i="3"/>
  <c r="C50" i="3"/>
  <c r="C51" i="3"/>
  <c r="C52" i="3"/>
  <c r="C53" i="3"/>
  <c r="C54" i="3"/>
  <c r="C55" i="3"/>
  <c r="C56" i="3"/>
  <c r="C58" i="3"/>
  <c r="C59" i="3"/>
  <c r="C60" i="3"/>
  <c r="C61" i="3"/>
  <c r="C62" i="3"/>
  <c r="C63" i="3"/>
  <c r="C64" i="3"/>
  <c r="C65" i="3"/>
  <c r="C66" i="3"/>
  <c r="C67" i="3"/>
  <c r="C68" i="3"/>
  <c r="C69" i="3"/>
  <c r="C71" i="3"/>
  <c r="C72" i="3"/>
  <c r="C73" i="3"/>
  <c r="C74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3" i="3"/>
  <c r="C94" i="3"/>
  <c r="C4" i="3"/>
  <c r="B4" i="2"/>
  <c r="B48" i="3"/>
  <c r="B49" i="3"/>
  <c r="B50" i="3"/>
  <c r="B51" i="3"/>
  <c r="B52" i="3"/>
  <c r="B53" i="3"/>
  <c r="B54" i="3"/>
  <c r="B55" i="3"/>
  <c r="B56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3" i="3"/>
  <c r="B94" i="3"/>
  <c r="B36" i="3"/>
  <c r="B37" i="3"/>
  <c r="B38" i="3"/>
  <c r="B39" i="3"/>
  <c r="B40" i="3"/>
  <c r="B41" i="3"/>
  <c r="B42" i="3"/>
  <c r="B43" i="3"/>
  <c r="B44" i="3"/>
  <c r="B45" i="3"/>
  <c r="B46" i="3"/>
  <c r="B35" i="3"/>
  <c r="B33" i="3"/>
  <c r="B21" i="3"/>
  <c r="B22" i="3"/>
  <c r="B23" i="3"/>
  <c r="B24" i="3"/>
  <c r="B25" i="3"/>
  <c r="B26" i="3"/>
  <c r="B27" i="3"/>
  <c r="B28" i="3"/>
  <c r="B29" i="3"/>
  <c r="B30" i="3"/>
  <c r="B31" i="3"/>
  <c r="B20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4" i="3"/>
  <c r="K56" i="6"/>
  <c r="K57" i="6"/>
  <c r="K58" i="6"/>
  <c r="K59" i="6"/>
  <c r="K60" i="6"/>
  <c r="K61" i="6"/>
  <c r="K62" i="6"/>
  <c r="K63" i="6"/>
  <c r="K55" i="6"/>
  <c r="I56" i="6"/>
  <c r="I57" i="6"/>
  <c r="I58" i="6"/>
  <c r="I59" i="6"/>
  <c r="I60" i="6"/>
  <c r="I61" i="6"/>
  <c r="I62" i="6"/>
  <c r="I63" i="6"/>
  <c r="I55" i="6"/>
  <c r="J55" i="6"/>
  <c r="K43" i="6"/>
  <c r="K44" i="6"/>
  <c r="K45" i="6"/>
  <c r="K46" i="6"/>
  <c r="K47" i="6"/>
  <c r="K48" i="6"/>
  <c r="K49" i="6"/>
  <c r="K50" i="6"/>
  <c r="K42" i="6"/>
  <c r="I43" i="6"/>
  <c r="I44" i="6"/>
  <c r="I45" i="6"/>
  <c r="I46" i="6"/>
  <c r="I47" i="6"/>
  <c r="I48" i="6"/>
  <c r="I49" i="6"/>
  <c r="I50" i="6"/>
  <c r="I42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24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6" i="6"/>
  <c r="E63" i="6"/>
  <c r="J62" i="6"/>
  <c r="E62" i="6"/>
  <c r="E61" i="6"/>
  <c r="E60" i="6"/>
  <c r="E59" i="6"/>
  <c r="J58" i="6"/>
  <c r="E58" i="6"/>
  <c r="E57" i="6"/>
  <c r="E56" i="6"/>
  <c r="J56" i="6"/>
  <c r="E55" i="6"/>
  <c r="E50" i="6"/>
  <c r="E49" i="6"/>
  <c r="E48" i="6"/>
  <c r="E47" i="6"/>
  <c r="E46" i="6"/>
  <c r="E45" i="6"/>
  <c r="E44" i="6"/>
  <c r="J43" i="6"/>
  <c r="E43" i="6"/>
  <c r="E42" i="6"/>
  <c r="E37" i="6"/>
  <c r="E36" i="6"/>
  <c r="J35" i="6"/>
  <c r="E35" i="6"/>
  <c r="E34" i="6"/>
  <c r="J33" i="6"/>
  <c r="E33" i="6"/>
  <c r="J32" i="6"/>
  <c r="E32" i="6"/>
  <c r="E31" i="6"/>
  <c r="J31" i="6"/>
  <c r="E30" i="6"/>
  <c r="E29" i="6"/>
  <c r="E28" i="6"/>
  <c r="E27" i="6"/>
  <c r="E26" i="6"/>
  <c r="E25" i="6"/>
  <c r="E24" i="6"/>
  <c r="J24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J47" i="6"/>
  <c r="J57" i="6"/>
  <c r="J34" i="6"/>
  <c r="J36" i="6"/>
  <c r="J42" i="6"/>
  <c r="J59" i="6"/>
  <c r="J61" i="6"/>
  <c r="J44" i="6"/>
  <c r="L49" i="6"/>
  <c r="J46" i="6"/>
  <c r="J60" i="6"/>
  <c r="L56" i="6"/>
  <c r="J63" i="6"/>
  <c r="L60" i="6"/>
  <c r="L61" i="6"/>
  <c r="L63" i="6"/>
  <c r="L59" i="6"/>
  <c r="L55" i="6"/>
  <c r="L62" i="6"/>
  <c r="L58" i="6"/>
  <c r="J7" i="6"/>
  <c r="J25" i="6"/>
  <c r="J49" i="6"/>
  <c r="J6" i="6"/>
  <c r="J10" i="6"/>
  <c r="J14" i="6"/>
  <c r="J26" i="6"/>
  <c r="J28" i="6"/>
  <c r="J45" i="6"/>
  <c r="J48" i="6"/>
  <c r="J50" i="6"/>
  <c r="L43" i="6"/>
  <c r="J13" i="6"/>
  <c r="J16" i="6"/>
  <c r="J18" i="6"/>
  <c r="J29" i="6"/>
  <c r="J15" i="6"/>
  <c r="J27" i="6"/>
  <c r="J30" i="6"/>
  <c r="J37" i="6"/>
  <c r="J11" i="6"/>
  <c r="J17" i="6"/>
  <c r="J8" i="6"/>
  <c r="J9" i="6"/>
  <c r="J12" i="6"/>
  <c r="J19" i="6"/>
  <c r="L27" i="6"/>
  <c r="L57" i="6"/>
  <c r="L45" i="6"/>
  <c r="L6" i="6"/>
  <c r="L25" i="6"/>
  <c r="L48" i="6"/>
  <c r="L47" i="6"/>
  <c r="L26" i="6"/>
  <c r="L50" i="6"/>
  <c r="L42" i="6"/>
  <c r="L15" i="6"/>
  <c r="L24" i="6"/>
  <c r="L46" i="6"/>
  <c r="L44" i="6"/>
  <c r="L36" i="6"/>
  <c r="L37" i="6"/>
  <c r="L32" i="6"/>
  <c r="L10" i="6"/>
  <c r="L35" i="6"/>
  <c r="L33" i="6"/>
  <c r="L28" i="6"/>
  <c r="L34" i="6"/>
  <c r="L18" i="6"/>
  <c r="L30" i="6"/>
  <c r="L31" i="6"/>
  <c r="L29" i="6"/>
  <c r="L12" i="6"/>
  <c r="L17" i="6"/>
  <c r="L11" i="6"/>
  <c r="L9" i="6"/>
  <c r="L16" i="6"/>
  <c r="L8" i="6"/>
  <c r="L13" i="6"/>
  <c r="L7" i="6"/>
  <c r="L14" i="6"/>
  <c r="L19" i="6"/>
  <c r="I18" i="5"/>
  <c r="I17" i="5"/>
  <c r="I16" i="5"/>
  <c r="I12" i="5"/>
  <c r="I11" i="5"/>
  <c r="I10" i="5"/>
  <c r="I6" i="5"/>
  <c r="I5" i="5"/>
  <c r="E33" i="7"/>
  <c r="E32" i="7"/>
  <c r="E31" i="7"/>
  <c r="E30" i="7"/>
  <c r="E29" i="7"/>
  <c r="E28" i="7"/>
  <c r="E27" i="7"/>
  <c r="E26" i="7"/>
  <c r="E25" i="7"/>
  <c r="E24" i="7"/>
  <c r="I33" i="7"/>
  <c r="J33" i="7"/>
  <c r="I32" i="7"/>
  <c r="I31" i="7"/>
  <c r="J31" i="7"/>
  <c r="I30" i="7"/>
  <c r="I29" i="7"/>
  <c r="J29" i="7"/>
  <c r="I28" i="7"/>
  <c r="I27" i="7"/>
  <c r="J27" i="7"/>
  <c r="I26" i="7"/>
  <c r="J26" i="7"/>
  <c r="I25" i="7"/>
  <c r="J25" i="7"/>
  <c r="I24" i="7"/>
  <c r="E6" i="7"/>
  <c r="I9" i="7"/>
  <c r="I8" i="7"/>
  <c r="I7" i="7"/>
  <c r="I6" i="7"/>
  <c r="I10" i="7"/>
  <c r="I11" i="7"/>
  <c r="I12" i="7"/>
  <c r="I13" i="7"/>
  <c r="I14" i="7"/>
  <c r="I15" i="7"/>
  <c r="I16" i="7"/>
  <c r="I17" i="7"/>
  <c r="I18" i="7"/>
  <c r="J6" i="5"/>
  <c r="E18" i="7"/>
  <c r="E17" i="7"/>
  <c r="J17" i="7"/>
  <c r="E16" i="7"/>
  <c r="E15" i="7"/>
  <c r="J15" i="7"/>
  <c r="E14" i="7"/>
  <c r="E13" i="7"/>
  <c r="E12" i="7"/>
  <c r="E11" i="7"/>
  <c r="J11" i="7"/>
  <c r="E10" i="7"/>
  <c r="E9" i="7"/>
  <c r="E8" i="7"/>
  <c r="J8" i="7"/>
  <c r="E7" i="7"/>
  <c r="J7" i="7"/>
  <c r="E16" i="5"/>
  <c r="E18" i="5"/>
  <c r="E17" i="5"/>
  <c r="E10" i="5"/>
  <c r="E12" i="5"/>
  <c r="J12" i="5"/>
  <c r="E11" i="5"/>
  <c r="J5" i="5"/>
  <c r="E5" i="5"/>
  <c r="E6" i="5"/>
  <c r="B71" i="2"/>
  <c r="B75" i="2"/>
  <c r="D75" i="2"/>
  <c r="B79" i="2"/>
  <c r="C79" i="2"/>
  <c r="B83" i="2"/>
  <c r="C83" i="2"/>
  <c r="B54" i="2"/>
  <c r="B58" i="2"/>
  <c r="B62" i="2"/>
  <c r="D62" i="2"/>
  <c r="B44" i="2"/>
  <c r="B45" i="2"/>
  <c r="D45" i="2"/>
  <c r="E45" i="2"/>
  <c r="B46" i="2"/>
  <c r="B50" i="2"/>
  <c r="B35" i="2"/>
  <c r="B38" i="2"/>
  <c r="B40" i="2"/>
  <c r="B24" i="2"/>
  <c r="D24" i="2"/>
  <c r="B25" i="2"/>
  <c r="B28" i="2"/>
  <c r="B30" i="2"/>
  <c r="D30" i="2"/>
  <c r="B7" i="2"/>
  <c r="D7" i="2"/>
  <c r="B11" i="2"/>
  <c r="B15" i="2"/>
  <c r="B6" i="2"/>
  <c r="B5" i="2"/>
  <c r="B8" i="2"/>
  <c r="D8" i="2"/>
  <c r="B10" i="2"/>
  <c r="B12" i="2"/>
  <c r="C12" i="2"/>
  <c r="B14" i="2"/>
  <c r="D14" i="2"/>
  <c r="B16" i="2"/>
  <c r="D16" i="2"/>
  <c r="E16" i="2"/>
  <c r="J16" i="2"/>
  <c r="B18" i="2"/>
  <c r="D18" i="2"/>
  <c r="B21" i="2"/>
  <c r="B23" i="2"/>
  <c r="D23" i="2"/>
  <c r="C30" i="2"/>
  <c r="E30" i="2"/>
  <c r="J30" i="2"/>
  <c r="B33" i="2"/>
  <c r="B34" i="2"/>
  <c r="C34" i="2"/>
  <c r="B36" i="2"/>
  <c r="C36" i="2"/>
  <c r="B77" i="2"/>
  <c r="C77" i="2"/>
  <c r="E77" i="2"/>
  <c r="B81" i="2"/>
  <c r="B82" i="2"/>
  <c r="D82" i="2"/>
  <c r="B84" i="2"/>
  <c r="D84" i="2"/>
  <c r="B9" i="2"/>
  <c r="C9" i="2"/>
  <c r="E9" i="2"/>
  <c r="J9" i="2"/>
  <c r="K85" i="2"/>
  <c r="B13" i="2"/>
  <c r="C13" i="2"/>
  <c r="B17" i="2"/>
  <c r="C17" i="2"/>
  <c r="B20" i="2"/>
  <c r="C21" i="2"/>
  <c r="E21" i="2"/>
  <c r="J21" i="2"/>
  <c r="B22" i="2"/>
  <c r="C22" i="2"/>
  <c r="E22" i="2"/>
  <c r="J22" i="2"/>
  <c r="C24" i="2"/>
  <c r="E24" i="2"/>
  <c r="J24" i="2"/>
  <c r="B26" i="2"/>
  <c r="D26" i="2"/>
  <c r="E26" i="2"/>
  <c r="B29" i="2"/>
  <c r="B37" i="2"/>
  <c r="C37" i="2"/>
  <c r="E37" i="2"/>
  <c r="B39" i="2"/>
  <c r="C39" i="2"/>
  <c r="E39" i="2"/>
  <c r="B41" i="2"/>
  <c r="C41" i="2"/>
  <c r="B47" i="2"/>
  <c r="D47" i="2"/>
  <c r="B48" i="2"/>
  <c r="C48" i="2"/>
  <c r="B49" i="2"/>
  <c r="D49" i="2"/>
  <c r="B51" i="2"/>
  <c r="C51" i="2"/>
  <c r="B53" i="2"/>
  <c r="D53" i="2"/>
  <c r="B55" i="2"/>
  <c r="B56" i="2"/>
  <c r="B57" i="2"/>
  <c r="C57" i="2"/>
  <c r="B59" i="2"/>
  <c r="C59" i="2"/>
  <c r="E59" i="2"/>
  <c r="J59" i="2"/>
  <c r="B60" i="2"/>
  <c r="D60" i="2"/>
  <c r="B61" i="2"/>
  <c r="C61" i="2"/>
  <c r="E61" i="2"/>
  <c r="C62" i="2"/>
  <c r="E62" i="2"/>
  <c r="J62" i="2"/>
  <c r="B63" i="2"/>
  <c r="C63" i="2"/>
  <c r="B64" i="2"/>
  <c r="B66" i="2"/>
  <c r="B67" i="2"/>
  <c r="C67" i="2"/>
  <c r="B68" i="2"/>
  <c r="C68" i="2"/>
  <c r="B72" i="2"/>
  <c r="C72" i="2"/>
  <c r="B73" i="2"/>
  <c r="D73" i="2"/>
  <c r="B74" i="2"/>
  <c r="D74" i="2"/>
  <c r="B76" i="2"/>
  <c r="C76" i="2"/>
  <c r="B78" i="2"/>
  <c r="D78" i="2"/>
  <c r="B80" i="2"/>
  <c r="D80" i="2"/>
  <c r="B85" i="2"/>
  <c r="C85" i="2"/>
  <c r="E85" i="2"/>
  <c r="J85" i="2"/>
  <c r="L85" i="2"/>
  <c r="I85" i="2"/>
  <c r="I84" i="2"/>
  <c r="I83" i="2"/>
  <c r="I82" i="2"/>
  <c r="I6" i="2"/>
  <c r="I81" i="2"/>
  <c r="I5" i="2"/>
  <c r="I80" i="2"/>
  <c r="I79" i="2"/>
  <c r="I78" i="2"/>
  <c r="I77" i="2"/>
  <c r="I76" i="2"/>
  <c r="I75" i="2"/>
  <c r="I74" i="2"/>
  <c r="I73" i="2"/>
  <c r="I72" i="2"/>
  <c r="I71" i="2"/>
  <c r="I70" i="2"/>
  <c r="I69" i="2"/>
  <c r="J69" i="2"/>
  <c r="I68" i="2"/>
  <c r="I67" i="2"/>
  <c r="I65" i="2"/>
  <c r="J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J52" i="2"/>
  <c r="I51" i="2"/>
  <c r="I50" i="2"/>
  <c r="I48" i="2"/>
  <c r="I47" i="2"/>
  <c r="I46" i="2"/>
  <c r="I45" i="2"/>
  <c r="I44" i="2"/>
  <c r="I43" i="2"/>
  <c r="I42" i="2"/>
  <c r="J42" i="2"/>
  <c r="I41" i="2"/>
  <c r="I40" i="2"/>
  <c r="I38" i="2"/>
  <c r="I37" i="2"/>
  <c r="I36" i="2"/>
  <c r="I35" i="2"/>
  <c r="I34" i="2"/>
  <c r="I33" i="2"/>
  <c r="I31" i="2"/>
  <c r="J31" i="2"/>
  <c r="I30" i="2"/>
  <c r="I29" i="2"/>
  <c r="I28" i="2"/>
  <c r="I27" i="2"/>
  <c r="J27" i="2"/>
  <c r="I26" i="2"/>
  <c r="I25" i="2"/>
  <c r="I24" i="2"/>
  <c r="I23" i="2"/>
  <c r="I22" i="2"/>
  <c r="I21" i="2"/>
  <c r="I20" i="2"/>
  <c r="I18" i="2"/>
  <c r="I17" i="2"/>
  <c r="I16" i="2"/>
  <c r="I15" i="2"/>
  <c r="I14" i="2"/>
  <c r="I4" i="2"/>
  <c r="I13" i="2"/>
  <c r="I12" i="2"/>
  <c r="I11" i="2"/>
  <c r="I10" i="2"/>
  <c r="I9" i="2"/>
  <c r="I8" i="2"/>
  <c r="I7" i="2"/>
  <c r="D48" i="2"/>
  <c r="D21" i="2"/>
  <c r="C16" i="2"/>
  <c r="D77" i="2"/>
  <c r="D22" i="2"/>
  <c r="C81" i="2"/>
  <c r="D81" i="2"/>
  <c r="C33" i="2"/>
  <c r="D33" i="2"/>
  <c r="D72" i="2"/>
  <c r="C18" i="2"/>
  <c r="E18" i="2"/>
  <c r="J18" i="2"/>
  <c r="C8" i="2"/>
  <c r="E8" i="2"/>
  <c r="D9" i="2"/>
  <c r="C60" i="2"/>
  <c r="E60" i="2"/>
  <c r="J60" i="2"/>
  <c r="D83" i="2"/>
  <c r="C82" i="2"/>
  <c r="D79" i="2"/>
  <c r="D17" i="2"/>
  <c r="E17" i="2"/>
  <c r="C84" i="2"/>
  <c r="E84" i="2"/>
  <c r="C23" i="2"/>
  <c r="E23" i="2"/>
  <c r="D37" i="2"/>
  <c r="D34" i="2"/>
  <c r="C26" i="2"/>
  <c r="C47" i="2"/>
  <c r="E47" i="2"/>
  <c r="D13" i="2"/>
  <c r="D39" i="2"/>
  <c r="C53" i="2"/>
  <c r="E53" i="2"/>
  <c r="J53" i="2"/>
  <c r="C14" i="2"/>
  <c r="E14" i="2"/>
  <c r="J14" i="2"/>
  <c r="D36" i="2"/>
  <c r="D85" i="2"/>
  <c r="D71" i="2"/>
  <c r="C71" i="2"/>
  <c r="E71" i="2"/>
  <c r="J71" i="2"/>
  <c r="D68" i="2"/>
  <c r="D57" i="2"/>
  <c r="D55" i="2"/>
  <c r="C55" i="2"/>
  <c r="E55" i="2"/>
  <c r="J55" i="2"/>
  <c r="C75" i="2"/>
  <c r="E75" i="2"/>
  <c r="J75" i="2"/>
  <c r="C78" i="2"/>
  <c r="E78" i="2"/>
  <c r="D67" i="2"/>
  <c r="E67" i="2"/>
  <c r="J67" i="2"/>
  <c r="D64" i="2"/>
  <c r="C64" i="2"/>
  <c r="E64" i="2"/>
  <c r="J64" i="2"/>
  <c r="D51" i="2"/>
  <c r="B70" i="2"/>
  <c r="C70" i="2"/>
  <c r="E70" i="2"/>
  <c r="B43" i="2"/>
  <c r="D43" i="2"/>
  <c r="D5" i="2"/>
  <c r="C5" i="2"/>
  <c r="D25" i="2"/>
  <c r="C25" i="2"/>
  <c r="E25" i="2"/>
  <c r="J25" i="2"/>
  <c r="C74" i="2"/>
  <c r="E74" i="2"/>
  <c r="D70" i="2"/>
  <c r="E68" i="2"/>
  <c r="J68" i="2"/>
  <c r="D59" i="2"/>
  <c r="C49" i="2"/>
  <c r="E49" i="2"/>
  <c r="D41" i="2"/>
  <c r="E41" i="2"/>
  <c r="J41" i="2"/>
  <c r="C45" i="2"/>
  <c r="D61" i="2"/>
  <c r="D63" i="2"/>
  <c r="E63" i="2"/>
  <c r="C80" i="2"/>
  <c r="E80" i="2"/>
  <c r="E82" i="2"/>
  <c r="J82" i="2"/>
  <c r="E36" i="2"/>
  <c r="J36" i="2"/>
  <c r="E33" i="2"/>
  <c r="J33" i="2"/>
  <c r="J8" i="2"/>
  <c r="E51" i="2"/>
  <c r="J51" i="2"/>
  <c r="E81" i="2"/>
  <c r="J81" i="2"/>
  <c r="E48" i="2"/>
  <c r="J48" i="2"/>
  <c r="C58" i="2"/>
  <c r="D58" i="2"/>
  <c r="E58" i="2"/>
  <c r="J58" i="2"/>
  <c r="C43" i="2"/>
  <c r="E43" i="2"/>
  <c r="J43" i="2"/>
  <c r="E5" i="2"/>
  <c r="J5" i="2"/>
  <c r="J17" i="5"/>
  <c r="J10" i="5"/>
  <c r="J11" i="5"/>
  <c r="J16" i="5"/>
  <c r="C6" i="2"/>
  <c r="D6" i="2"/>
  <c r="C38" i="2"/>
  <c r="D38" i="2"/>
  <c r="D46" i="2"/>
  <c r="C46" i="2"/>
  <c r="E46" i="2"/>
  <c r="J46" i="2"/>
  <c r="K84" i="2"/>
  <c r="C11" i="2"/>
  <c r="D11" i="2"/>
  <c r="D28" i="2"/>
  <c r="C28" i="2"/>
  <c r="D35" i="2"/>
  <c r="C35" i="2"/>
  <c r="E35" i="2"/>
  <c r="C7" i="2"/>
  <c r="E7" i="2"/>
  <c r="J7" i="2"/>
  <c r="K24" i="2"/>
  <c r="L24" i="2"/>
  <c r="K15" i="2"/>
  <c r="L15" i="2"/>
  <c r="K21" i="2"/>
  <c r="K20" i="2"/>
  <c r="K36" i="2"/>
  <c r="K25" i="2"/>
  <c r="K71" i="2"/>
  <c r="L71" i="2"/>
  <c r="K43" i="2"/>
  <c r="L43" i="2"/>
  <c r="C20" i="2"/>
  <c r="D20" i="2"/>
  <c r="C15" i="2"/>
  <c r="D15" i="2"/>
  <c r="C40" i="2"/>
  <c r="E40" i="2"/>
  <c r="J40" i="2"/>
  <c r="D40" i="2"/>
  <c r="D50" i="2"/>
  <c r="C50" i="2"/>
  <c r="E50" i="2"/>
  <c r="J50" i="2"/>
  <c r="K7" i="2"/>
  <c r="K37" i="2"/>
  <c r="K50" i="2"/>
  <c r="L50" i="2"/>
  <c r="K47" i="2"/>
  <c r="D12" i="2"/>
  <c r="J70" i="2"/>
  <c r="E72" i="2"/>
  <c r="C66" i="2"/>
  <c r="D66" i="2"/>
  <c r="C56" i="2"/>
  <c r="D56" i="2"/>
  <c r="J37" i="2"/>
  <c r="L37" i="2"/>
  <c r="J45" i="2"/>
  <c r="J61" i="2"/>
  <c r="J72" i="2"/>
  <c r="J80" i="2"/>
  <c r="C29" i="2"/>
  <c r="D29" i="2"/>
  <c r="D10" i="2"/>
  <c r="C10" i="2"/>
  <c r="J17" i="2"/>
  <c r="J26" i="2"/>
  <c r="J77" i="2"/>
  <c r="J23" i="2"/>
  <c r="J35" i="2"/>
  <c r="J47" i="2"/>
  <c r="L47" i="2"/>
  <c r="J63" i="2"/>
  <c r="J74" i="2"/>
  <c r="J78" i="2"/>
  <c r="J84" i="2"/>
  <c r="L84" i="2"/>
  <c r="E57" i="2"/>
  <c r="J57" i="2"/>
  <c r="E13" i="2"/>
  <c r="J13" i="2"/>
  <c r="E34" i="2"/>
  <c r="J34" i="2"/>
  <c r="D44" i="2"/>
  <c r="C44" i="2"/>
  <c r="E44" i="2"/>
  <c r="J44" i="2"/>
  <c r="C54" i="2"/>
  <c r="D54" i="2"/>
  <c r="E83" i="2"/>
  <c r="J83" i="2"/>
  <c r="E79" i="2"/>
  <c r="J79" i="2"/>
  <c r="D76" i="2"/>
  <c r="E76" i="2"/>
  <c r="J76" i="2"/>
  <c r="C73" i="2"/>
  <c r="E73" i="2"/>
  <c r="J73" i="2"/>
  <c r="E66" i="2"/>
  <c r="E20" i="2"/>
  <c r="J20" i="2"/>
  <c r="L20" i="2"/>
  <c r="E38" i="2"/>
  <c r="J38" i="2"/>
  <c r="E29" i="2"/>
  <c r="J29" i="2"/>
  <c r="E56" i="2"/>
  <c r="J56" i="2"/>
  <c r="E15" i="2"/>
  <c r="J15" i="2"/>
  <c r="E11" i="2"/>
  <c r="J11" i="2"/>
  <c r="E54" i="2"/>
  <c r="J54" i="2"/>
  <c r="E10" i="2"/>
  <c r="J10" i="2"/>
  <c r="L7" i="2"/>
  <c r="K83" i="2"/>
  <c r="L83" i="2"/>
  <c r="E28" i="2"/>
  <c r="J28" i="2"/>
  <c r="E6" i="2"/>
  <c r="J6" i="2"/>
  <c r="K82" i="2"/>
  <c r="L82" i="2"/>
  <c r="J18" i="5"/>
  <c r="K17" i="5"/>
  <c r="L17" i="5"/>
  <c r="K18" i="5"/>
  <c r="L18" i="5"/>
  <c r="K16" i="5"/>
  <c r="L16" i="5"/>
  <c r="K12" i="5"/>
  <c r="L12" i="5"/>
  <c r="K11" i="5"/>
  <c r="L11" i="5"/>
  <c r="K10" i="5"/>
  <c r="L10" i="5"/>
  <c r="K5" i="5"/>
  <c r="L5" i="5"/>
  <c r="K6" i="5"/>
  <c r="L6" i="5"/>
  <c r="J9" i="7"/>
  <c r="J28" i="7"/>
  <c r="J13" i="7"/>
  <c r="J16" i="7"/>
  <c r="J12" i="7"/>
  <c r="J30" i="7"/>
  <c r="J24" i="7"/>
  <c r="J32" i="7"/>
  <c r="J18" i="7"/>
  <c r="J14" i="7"/>
  <c r="J10" i="7"/>
  <c r="J6" i="7"/>
  <c r="K25" i="7"/>
  <c r="K29" i="7"/>
  <c r="K33" i="7"/>
  <c r="K32" i="7"/>
  <c r="L32" i="7"/>
  <c r="K26" i="7"/>
  <c r="K30" i="7"/>
  <c r="K24" i="7"/>
  <c r="K27" i="7"/>
  <c r="L27" i="7"/>
  <c r="K31" i="7"/>
  <c r="K28" i="7"/>
  <c r="K7" i="7"/>
  <c r="L7" i="7"/>
  <c r="K11" i="7"/>
  <c r="K15" i="7"/>
  <c r="K6" i="7"/>
  <c r="L30" i="7"/>
  <c r="L28" i="7"/>
  <c r="L26" i="7"/>
  <c r="K8" i="7"/>
  <c r="K12" i="7"/>
  <c r="L12" i="7"/>
  <c r="K16" i="7"/>
  <c r="L16" i="7"/>
  <c r="L33" i="7"/>
  <c r="L24" i="7"/>
  <c r="K9" i="7"/>
  <c r="L9" i="7"/>
  <c r="K13" i="7"/>
  <c r="K17" i="7"/>
  <c r="L17" i="7"/>
  <c r="L31" i="7"/>
  <c r="L29" i="7"/>
  <c r="L25" i="7"/>
  <c r="K10" i="7"/>
  <c r="L10" i="7"/>
  <c r="K14" i="7"/>
  <c r="L14" i="7"/>
  <c r="K18" i="7"/>
  <c r="L13" i="7"/>
  <c r="L8" i="7"/>
  <c r="L6" i="7"/>
  <c r="L11" i="7"/>
  <c r="L18" i="7"/>
  <c r="L15" i="7"/>
  <c r="K45" i="2"/>
  <c r="L45" i="2"/>
  <c r="K58" i="2"/>
  <c r="L58" i="2"/>
  <c r="K72" i="2"/>
  <c r="L72" i="2"/>
  <c r="K81" i="2"/>
  <c r="L81" i="2"/>
  <c r="K77" i="2"/>
  <c r="L77" i="2"/>
  <c r="K55" i="2"/>
  <c r="K18" i="2"/>
  <c r="K30" i="2"/>
  <c r="L30" i="2"/>
  <c r="K53" i="2"/>
  <c r="K41" i="2"/>
  <c r="L41" i="2"/>
  <c r="K65" i="2"/>
  <c r="L65" i="2"/>
  <c r="K28" i="2"/>
  <c r="L28" i="2"/>
  <c r="K61" i="2"/>
  <c r="L61" i="2"/>
  <c r="K44" i="2"/>
  <c r="L44" i="2"/>
  <c r="K51" i="2"/>
  <c r="L51" i="2"/>
  <c r="K54" i="2"/>
  <c r="L54" i="2"/>
  <c r="K40" i="2"/>
  <c r="L40" i="2"/>
  <c r="K16" i="2"/>
  <c r="L16" i="2"/>
  <c r="K70" i="2"/>
  <c r="L70" i="2"/>
  <c r="K38" i="2"/>
  <c r="L38" i="2"/>
  <c r="K57" i="2"/>
  <c r="L57" i="2"/>
  <c r="K75" i="2"/>
  <c r="L75" i="2"/>
  <c r="K10" i="2"/>
  <c r="L10" i="2"/>
  <c r="K76" i="2"/>
  <c r="L76" i="2"/>
  <c r="K5" i="2"/>
  <c r="K35" i="2"/>
  <c r="L35" i="2"/>
  <c r="K59" i="2"/>
  <c r="L59" i="2"/>
  <c r="K29" i="2"/>
  <c r="L29" i="2"/>
  <c r="K80" i="2"/>
  <c r="L80" i="2"/>
  <c r="K26" i="2"/>
  <c r="L26" i="2"/>
  <c r="K17" i="2"/>
  <c r="L17" i="2"/>
  <c r="K56" i="2"/>
  <c r="L56" i="2"/>
  <c r="K69" i="2"/>
  <c r="L69" i="2"/>
  <c r="K52" i="2"/>
  <c r="L52" i="2"/>
  <c r="K33" i="2"/>
  <c r="L33" i="2"/>
  <c r="K67" i="2"/>
  <c r="L67" i="2"/>
  <c r="K48" i="2"/>
  <c r="L48" i="2"/>
  <c r="K74" i="2"/>
  <c r="L74" i="2"/>
  <c r="K34" i="2"/>
  <c r="L34" i="2"/>
  <c r="K12" i="2"/>
  <c r="K8" i="2"/>
  <c r="L8" i="2"/>
  <c r="K42" i="2"/>
  <c r="L42" i="2"/>
  <c r="K23" i="2"/>
  <c r="L23" i="2"/>
  <c r="K68" i="2"/>
  <c r="L68" i="2"/>
  <c r="K6" i="2"/>
  <c r="L6" i="2"/>
  <c r="K46" i="2"/>
  <c r="L46" i="2"/>
  <c r="K31" i="2"/>
  <c r="L31" i="2"/>
  <c r="K62" i="2"/>
  <c r="L62" i="2"/>
  <c r="K64" i="2"/>
  <c r="L64" i="2"/>
  <c r="K22" i="2"/>
  <c r="K11" i="2"/>
  <c r="L11" i="2"/>
  <c r="K73" i="2"/>
  <c r="L73" i="2"/>
  <c r="K27" i="2"/>
  <c r="L27" i="2"/>
  <c r="K78" i="2"/>
  <c r="L78" i="2"/>
  <c r="L5" i="2"/>
  <c r="K79" i="2"/>
  <c r="L79" i="2"/>
  <c r="K63" i="2"/>
  <c r="L63" i="2"/>
  <c r="K60" i="2"/>
  <c r="L60" i="2"/>
  <c r="K13" i="2"/>
  <c r="L13" i="2"/>
  <c r="L36" i="2"/>
  <c r="L25" i="2"/>
  <c r="L53" i="2"/>
  <c r="L21" i="2"/>
  <c r="L55" i="2"/>
  <c r="L18" i="2"/>
  <c r="L22" i="2"/>
  <c r="E12" i="2"/>
  <c r="J12" i="2"/>
  <c r="L12" i="2"/>
  <c r="C4" i="2"/>
  <c r="E4" i="2"/>
  <c r="J4" i="2"/>
  <c r="D4" i="2"/>
  <c r="K9" i="2"/>
  <c r="L9" i="2"/>
  <c r="K4" i="2"/>
  <c r="L4" i="2"/>
  <c r="K14" i="2"/>
  <c r="L14" i="2"/>
  <c r="L19" i="2"/>
  <c r="J4" i="12"/>
  <c r="J55" i="11"/>
  <c r="J62" i="11"/>
  <c r="J65" i="11"/>
  <c r="J73" i="11"/>
  <c r="J78" i="11"/>
  <c r="J84" i="11"/>
  <c r="J60" i="11"/>
  <c r="J77" i="11"/>
  <c r="J82" i="11"/>
  <c r="J88" i="11"/>
  <c r="J36" i="11"/>
  <c r="J38" i="11"/>
  <c r="J46" i="11"/>
  <c r="J6" i="11"/>
  <c r="J35" i="11"/>
  <c r="J47" i="11"/>
  <c r="J13" i="11"/>
  <c r="J18" i="11"/>
  <c r="J37" i="11"/>
  <c r="J34" i="11"/>
  <c r="J45" i="11"/>
  <c r="J8" i="11"/>
  <c r="J10" i="11"/>
  <c r="J14" i="11"/>
  <c r="J21" i="11"/>
  <c r="J25" i="11"/>
  <c r="J33" i="11"/>
  <c r="J44" i="11"/>
  <c r="J24" i="11"/>
  <c r="J27" i="11"/>
  <c r="J5" i="11"/>
  <c r="J12" i="11"/>
  <c r="J22" i="11"/>
  <c r="J7" i="11"/>
  <c r="K34" i="11"/>
  <c r="J9" i="11"/>
  <c r="J19" i="11"/>
  <c r="J26" i="11"/>
  <c r="J28" i="11"/>
  <c r="J11" i="11"/>
  <c r="J20" i="11"/>
  <c r="J23" i="11"/>
  <c r="J37" i="8"/>
  <c r="J41" i="8"/>
  <c r="W14" i="8"/>
  <c r="W15" i="8"/>
  <c r="W16" i="8"/>
  <c r="J12" i="8"/>
  <c r="J16" i="8"/>
  <c r="J27" i="8"/>
  <c r="J10" i="8"/>
  <c r="J11" i="8"/>
  <c r="J24" i="8"/>
  <c r="J26" i="8"/>
  <c r="J28" i="8"/>
  <c r="J45" i="8"/>
  <c r="W6" i="8"/>
  <c r="W7" i="8"/>
  <c r="W8" i="8"/>
  <c r="J15" i="8"/>
  <c r="J36" i="8"/>
  <c r="J38" i="8"/>
  <c r="J40" i="8"/>
  <c r="W10" i="8"/>
  <c r="W11" i="8"/>
  <c r="W12" i="8"/>
  <c r="J25" i="8"/>
  <c r="J39" i="8"/>
  <c r="J8" i="8"/>
  <c r="K16" i="8"/>
  <c r="L16" i="8"/>
  <c r="W9" i="8"/>
  <c r="X14" i="8"/>
  <c r="Y14" i="8"/>
  <c r="W13" i="8"/>
  <c r="J22" i="8"/>
  <c r="J30" i="8"/>
  <c r="J42" i="8"/>
  <c r="K36" i="8"/>
  <c r="L36" i="8"/>
  <c r="J44" i="8"/>
  <c r="J14" i="8"/>
  <c r="J23" i="8"/>
  <c r="J31" i="8"/>
  <c r="J43" i="8"/>
  <c r="J46" i="8"/>
  <c r="K12" i="8"/>
  <c r="L12" i="8"/>
  <c r="K10" i="8"/>
  <c r="L10" i="8"/>
  <c r="K7" i="8"/>
  <c r="L7" i="8"/>
  <c r="K21" i="8"/>
  <c r="L21" i="8"/>
  <c r="K64" i="11"/>
  <c r="L64" i="11"/>
  <c r="K63" i="11"/>
  <c r="L63" i="11"/>
  <c r="K61" i="11"/>
  <c r="L61" i="11"/>
  <c r="K60" i="11"/>
  <c r="K56" i="11"/>
  <c r="L56" i="11"/>
  <c r="K65" i="11"/>
  <c r="L65" i="11"/>
  <c r="K62" i="11"/>
  <c r="K55" i="11"/>
  <c r="K54" i="11"/>
  <c r="L54" i="11"/>
  <c r="K68" i="11"/>
  <c r="L68" i="11"/>
  <c r="K57" i="11"/>
  <c r="L57" i="11"/>
  <c r="K66" i="11"/>
  <c r="L66" i="11"/>
  <c r="K58" i="11"/>
  <c r="L58" i="11"/>
  <c r="K53" i="11"/>
  <c r="L53" i="11"/>
  <c r="K67" i="11"/>
  <c r="L67" i="11"/>
  <c r="K59" i="11"/>
  <c r="L59" i="11"/>
  <c r="L88" i="11"/>
  <c r="L60" i="11"/>
  <c r="L62" i="11"/>
  <c r="L78" i="11"/>
  <c r="L55" i="11"/>
  <c r="K88" i="11"/>
  <c r="K83" i="11"/>
  <c r="L83" i="11"/>
  <c r="K82" i="11"/>
  <c r="L82" i="11"/>
  <c r="K77" i="11"/>
  <c r="K72" i="11"/>
  <c r="K84" i="11"/>
  <c r="L84" i="11"/>
  <c r="K79" i="11"/>
  <c r="L79" i="11"/>
  <c r="K78" i="11"/>
  <c r="K73" i="11"/>
  <c r="K86" i="11"/>
  <c r="L86" i="11"/>
  <c r="K76" i="11"/>
  <c r="L76" i="11"/>
  <c r="K85" i="11"/>
  <c r="L85" i="11"/>
  <c r="K80" i="11"/>
  <c r="L80" i="11"/>
  <c r="K75" i="11"/>
  <c r="L75" i="11"/>
  <c r="K74" i="11"/>
  <c r="L74" i="11"/>
  <c r="K87" i="11"/>
  <c r="L87" i="11"/>
  <c r="K81" i="11"/>
  <c r="L81" i="11"/>
  <c r="L77" i="11"/>
  <c r="L73" i="11"/>
  <c r="L72" i="11"/>
  <c r="K35" i="11"/>
  <c r="L35" i="11"/>
  <c r="K11" i="11"/>
  <c r="L11" i="11"/>
  <c r="K33" i="11"/>
  <c r="L33" i="11"/>
  <c r="K47" i="11"/>
  <c r="L47" i="11"/>
  <c r="K46" i="11"/>
  <c r="L46" i="11"/>
  <c r="K45" i="11"/>
  <c r="L45" i="11"/>
  <c r="K43" i="11"/>
  <c r="L43" i="11"/>
  <c r="K42" i="11"/>
  <c r="L42" i="11"/>
  <c r="K44" i="11"/>
  <c r="L44" i="11"/>
  <c r="K38" i="11"/>
  <c r="L38" i="11"/>
  <c r="K36" i="11"/>
  <c r="L36" i="11"/>
  <c r="K37" i="11"/>
  <c r="L37" i="11"/>
  <c r="K27" i="11"/>
  <c r="L27" i="11"/>
  <c r="K25" i="11"/>
  <c r="L25" i="11"/>
  <c r="L34" i="11"/>
  <c r="K26" i="11"/>
  <c r="L26" i="11"/>
  <c r="K12" i="11"/>
  <c r="L12" i="11"/>
  <c r="K6" i="11"/>
  <c r="L6" i="11"/>
  <c r="K5" i="11"/>
  <c r="L5" i="11"/>
  <c r="K14" i="11"/>
  <c r="L14" i="11"/>
  <c r="K21" i="11"/>
  <c r="L21" i="11"/>
  <c r="K20" i="11"/>
  <c r="K19" i="11"/>
  <c r="L19" i="11"/>
  <c r="K10" i="11"/>
  <c r="L10" i="11"/>
  <c r="K9" i="11"/>
  <c r="L9" i="11"/>
  <c r="K8" i="11"/>
  <c r="L8" i="11"/>
  <c r="K18" i="11"/>
  <c r="L18" i="11"/>
  <c r="K24" i="11"/>
  <c r="L24" i="11"/>
  <c r="K23" i="11"/>
  <c r="L23" i="11"/>
  <c r="L20" i="11"/>
  <c r="K7" i="11"/>
  <c r="L7" i="11"/>
  <c r="K13" i="11"/>
  <c r="L13" i="11"/>
  <c r="K22" i="11"/>
  <c r="L22" i="11"/>
  <c r="K28" i="11"/>
  <c r="L28" i="11"/>
  <c r="X6" i="8"/>
  <c r="Y6" i="8"/>
  <c r="K24" i="8"/>
  <c r="L24" i="8"/>
  <c r="K41" i="8"/>
  <c r="L41" i="8"/>
  <c r="X15" i="8"/>
  <c r="Y15" i="8"/>
  <c r="K39" i="8"/>
  <c r="L39" i="8"/>
  <c r="K13" i="8"/>
  <c r="L13" i="8"/>
  <c r="K15" i="8"/>
  <c r="L15" i="8"/>
  <c r="K27" i="8"/>
  <c r="L27" i="8"/>
  <c r="X9" i="8"/>
  <c r="Y9" i="8"/>
  <c r="K42" i="8"/>
  <c r="L42" i="8"/>
  <c r="K9" i="8"/>
  <c r="L9" i="8"/>
  <c r="K6" i="8"/>
  <c r="L6" i="8"/>
  <c r="K14" i="8"/>
  <c r="L14" i="8"/>
  <c r="K31" i="8"/>
  <c r="L31" i="8"/>
  <c r="K22" i="8"/>
  <c r="L22" i="8"/>
  <c r="K25" i="8"/>
  <c r="L25" i="8"/>
  <c r="K11" i="8"/>
  <c r="L11" i="8"/>
  <c r="K8" i="8"/>
  <c r="L8" i="8"/>
  <c r="K37" i="8"/>
  <c r="L37" i="8"/>
  <c r="K38" i="8"/>
  <c r="L38" i="8"/>
  <c r="X8" i="8"/>
  <c r="Y8" i="8"/>
  <c r="K23" i="8"/>
  <c r="L23" i="8"/>
  <c r="K30" i="8"/>
  <c r="L30" i="8"/>
  <c r="X13" i="8"/>
  <c r="Y13" i="8"/>
  <c r="K44" i="8"/>
  <c r="L44" i="8"/>
  <c r="K40" i="8"/>
  <c r="L40" i="8"/>
  <c r="K43" i="8"/>
  <c r="L43" i="8"/>
  <c r="X12" i="8"/>
  <c r="Y12" i="8"/>
  <c r="X16" i="8"/>
  <c r="Y16" i="8"/>
  <c r="X7" i="8"/>
  <c r="Y7" i="8"/>
  <c r="X10" i="8"/>
  <c r="Y10" i="8"/>
  <c r="K46" i="8"/>
  <c r="L46" i="8"/>
  <c r="K26" i="8"/>
  <c r="L26" i="8"/>
  <c r="X11" i="8"/>
  <c r="Y11" i="8"/>
  <c r="K45" i="8"/>
  <c r="L45" i="8"/>
  <c r="K29" i="8"/>
  <c r="L29" i="8"/>
  <c r="K28" i="8"/>
  <c r="L28" i="8"/>
  <c r="J5" i="12"/>
  <c r="J10" i="12"/>
  <c r="J11" i="12"/>
  <c r="J9" i="12"/>
  <c r="J7" i="12"/>
  <c r="K5" i="12"/>
  <c r="L5" i="12"/>
  <c r="K10" i="12"/>
  <c r="L10" i="12"/>
  <c r="K9" i="12"/>
  <c r="L9" i="12"/>
  <c r="K11" i="12"/>
  <c r="L11" i="12"/>
  <c r="K4" i="12"/>
  <c r="L4" i="12"/>
  <c r="K8" i="12"/>
  <c r="L8" i="12"/>
  <c r="K7" i="12"/>
  <c r="L7" i="12"/>
  <c r="K6" i="12"/>
  <c r="L6" i="12"/>
  <c r="K12" i="12"/>
  <c r="L12" i="12"/>
  <c r="J9" i="13"/>
  <c r="J31" i="13"/>
  <c r="J14" i="13"/>
  <c r="K25" i="17" l="1"/>
  <c r="L25" i="17" s="1"/>
  <c r="K33" i="17"/>
  <c r="L33" i="17" s="1"/>
  <c r="K31" i="17"/>
  <c r="L31" i="17" s="1"/>
  <c r="K26" i="17"/>
  <c r="L26" i="17" s="1"/>
  <c r="K32" i="17"/>
  <c r="L32" i="17" s="1"/>
  <c r="K6" i="17"/>
  <c r="L6" i="17" s="1"/>
  <c r="K17" i="17"/>
  <c r="L17" i="17" s="1"/>
  <c r="K8" i="17"/>
  <c r="L8" i="17" s="1"/>
  <c r="K5" i="17"/>
  <c r="L5" i="17" s="1"/>
  <c r="K11" i="17"/>
  <c r="L11" i="17" s="1"/>
  <c r="K7" i="17"/>
  <c r="L7" i="17" s="1"/>
  <c r="K9" i="17"/>
  <c r="L9" i="17" s="1"/>
  <c r="K14" i="17"/>
  <c r="L14" i="17" s="1"/>
  <c r="K10" i="17"/>
  <c r="L10" i="17" s="1"/>
  <c r="K15" i="17"/>
  <c r="L15" i="17" s="1"/>
  <c r="K13" i="17"/>
  <c r="L13" i="17" s="1"/>
  <c r="K12" i="17"/>
  <c r="L12" i="17" s="1"/>
  <c r="K16" i="17"/>
  <c r="L16" i="17" s="1"/>
  <c r="K27" i="17"/>
  <c r="L27" i="17" s="1"/>
  <c r="K28" i="17"/>
  <c r="L28" i="17" s="1"/>
  <c r="K24" i="17"/>
  <c r="L24" i="17" s="1"/>
  <c r="K30" i="17"/>
  <c r="L30" i="17" s="1"/>
  <c r="K22" i="17"/>
  <c r="L22" i="17" s="1"/>
  <c r="K29" i="17"/>
  <c r="L29" i="17" s="1"/>
  <c r="K21" i="17"/>
  <c r="L21" i="17" s="1"/>
  <c r="K23" i="17"/>
  <c r="L23" i="17" s="1"/>
  <c r="L16" i="13"/>
  <c r="K6" i="13"/>
  <c r="L6" i="13" s="1"/>
  <c r="L11" i="13"/>
  <c r="K24" i="13"/>
  <c r="L27" i="13"/>
  <c r="L24" i="13"/>
  <c r="K12" i="13"/>
  <c r="L12" i="13" s="1"/>
  <c r="K10" i="13"/>
  <c r="L10" i="13" s="1"/>
  <c r="K13" i="13"/>
  <c r="L13" i="13" s="1"/>
  <c r="K16" i="13"/>
  <c r="K26" i="13"/>
  <c r="L26" i="13"/>
  <c r="K7" i="13"/>
  <c r="L7" i="13" s="1"/>
  <c r="K11" i="13"/>
  <c r="K17" i="13"/>
  <c r="L17" i="13" s="1"/>
  <c r="K9" i="13"/>
  <c r="L9" i="13" s="1"/>
  <c r="K8" i="13"/>
  <c r="L8" i="13" s="1"/>
  <c r="K14" i="13"/>
  <c r="L14" i="13" s="1"/>
  <c r="K15" i="13"/>
  <c r="L15" i="13" s="1"/>
  <c r="K27" i="13"/>
  <c r="K25" i="13"/>
  <c r="L25" i="13" s="1"/>
  <c r="K30" i="13"/>
  <c r="L30" i="13" s="1"/>
  <c r="K32" i="13"/>
  <c r="L32" i="13" s="1"/>
  <c r="K22" i="13"/>
  <c r="L22" i="13" s="1"/>
  <c r="K33" i="13"/>
  <c r="L33" i="13" s="1"/>
  <c r="K29" i="13"/>
  <c r="L29" i="13" s="1"/>
  <c r="K28" i="13"/>
  <c r="L28" i="13" s="1"/>
  <c r="K31" i="13"/>
  <c r="L31" i="13" s="1"/>
  <c r="K23" i="13"/>
  <c r="L23" i="13" s="1"/>
  <c r="J30" i="14"/>
  <c r="J28" i="14"/>
  <c r="J29" i="14"/>
  <c r="J45" i="14"/>
  <c r="J47" i="14"/>
  <c r="J48" i="14"/>
  <c r="J46" i="14"/>
  <c r="J40" i="14"/>
  <c r="J24" i="14"/>
  <c r="J22" i="14"/>
  <c r="J23" i="14"/>
  <c r="J21" i="14"/>
  <c r="J14" i="14"/>
  <c r="J15" i="14"/>
  <c r="J9" i="14"/>
  <c r="J8" i="14"/>
  <c r="J20" i="14"/>
  <c r="J34" i="14"/>
  <c r="J32" i="14"/>
  <c r="J41" i="14"/>
  <c r="J43" i="14"/>
  <c r="J49" i="14"/>
  <c r="J6" i="14"/>
  <c r="J7" i="14"/>
  <c r="J12" i="14"/>
  <c r="J13" i="14"/>
  <c r="J25" i="14"/>
  <c r="K21" i="14" l="1"/>
  <c r="L21" i="14" s="1"/>
  <c r="K23" i="14"/>
  <c r="K25" i="14"/>
  <c r="K22" i="14"/>
  <c r="K24" i="14"/>
  <c r="L24" i="14" s="1"/>
  <c r="K34" i="14"/>
  <c r="K33" i="14"/>
  <c r="L33" i="14" s="1"/>
  <c r="K32" i="14"/>
  <c r="K31" i="14"/>
  <c r="L31" i="14" s="1"/>
  <c r="K29" i="14"/>
  <c r="L29" i="14" s="1"/>
  <c r="K47" i="14"/>
  <c r="L47" i="14" s="1"/>
  <c r="K48" i="14"/>
  <c r="L48" i="14" s="1"/>
  <c r="K46" i="14"/>
  <c r="L46" i="14" s="1"/>
  <c r="K40" i="14"/>
  <c r="L40" i="14" s="1"/>
  <c r="K44" i="14"/>
  <c r="L44" i="14" s="1"/>
  <c r="K41" i="14"/>
  <c r="L41" i="14" s="1"/>
  <c r="K43" i="14"/>
  <c r="L43" i="14" s="1"/>
  <c r="K49" i="14"/>
  <c r="L49" i="14" s="1"/>
  <c r="K42" i="14"/>
  <c r="K45" i="14"/>
  <c r="L45" i="14" s="1"/>
  <c r="L42" i="14"/>
  <c r="L34" i="14"/>
  <c r="K30" i="14"/>
  <c r="L30" i="14" s="1"/>
  <c r="L32" i="14"/>
  <c r="K28" i="14"/>
  <c r="L28" i="14" s="1"/>
  <c r="K14" i="14"/>
  <c r="L14" i="14" s="1"/>
  <c r="K9" i="14"/>
  <c r="L9" i="14" s="1"/>
  <c r="K6" i="14"/>
  <c r="L6" i="14" s="1"/>
  <c r="K8" i="14"/>
  <c r="L8" i="14" s="1"/>
  <c r="K15" i="14"/>
  <c r="L15" i="14" s="1"/>
  <c r="K12" i="14"/>
  <c r="L12" i="14" s="1"/>
  <c r="L22" i="14"/>
  <c r="L25" i="14"/>
  <c r="L23" i="14"/>
  <c r="K20" i="14"/>
  <c r="L20" i="14" s="1"/>
  <c r="K13" i="14"/>
  <c r="L13" i="14" s="1"/>
  <c r="K7" i="14"/>
  <c r="L7" i="14" s="1"/>
</calcChain>
</file>

<file path=xl/sharedStrings.xml><?xml version="1.0" encoding="utf-8"?>
<sst xmlns="http://schemas.openxmlformats.org/spreadsheetml/2006/main" count="1889" uniqueCount="365">
  <si>
    <t>ploeg</t>
  </si>
  <si>
    <t>LDB1X</t>
  </si>
  <si>
    <t>RICHTTIJD</t>
  </si>
  <si>
    <t>Afstand</t>
  </si>
  <si>
    <t>indiv.</t>
  </si>
  <si>
    <t>gem.</t>
  </si>
  <si>
    <t>MIN</t>
  </si>
  <si>
    <t>SEC</t>
  </si>
  <si>
    <t>m/s</t>
  </si>
  <si>
    <t>perc.</t>
  </si>
  <si>
    <t>verschil</t>
  </si>
  <si>
    <t>DB1X</t>
  </si>
  <si>
    <t>LB1X</t>
  </si>
  <si>
    <t>O1X</t>
  </si>
  <si>
    <t>LSA1X</t>
  </si>
  <si>
    <t>LN2-</t>
  </si>
  <si>
    <t>DO4-</t>
  </si>
  <si>
    <t>N4+</t>
  </si>
  <si>
    <t>DB8</t>
  </si>
  <si>
    <t>LB8</t>
  </si>
  <si>
    <t>B8</t>
  </si>
  <si>
    <t xml:space="preserve">UITSLAGEN ReX-Test </t>
  </si>
  <si>
    <t>EJ8</t>
  </si>
  <si>
    <t>N8</t>
  </si>
  <si>
    <t>O8</t>
  </si>
  <si>
    <t>SA8</t>
  </si>
  <si>
    <t>LN8</t>
  </si>
  <si>
    <t>LO8</t>
  </si>
  <si>
    <t>LSA8</t>
  </si>
  <si>
    <t>DN8</t>
  </si>
  <si>
    <t>DO8</t>
  </si>
  <si>
    <t>DSA8</t>
  </si>
  <si>
    <t>B4+</t>
  </si>
  <si>
    <t>O4+</t>
  </si>
  <si>
    <t>SA4+</t>
  </si>
  <si>
    <t>LB4+</t>
  </si>
  <si>
    <t>LN4+</t>
  </si>
  <si>
    <t>LO4+</t>
  </si>
  <si>
    <t>LSA4+</t>
  </si>
  <si>
    <t>DB4+</t>
  </si>
  <si>
    <t>DN4+</t>
  </si>
  <si>
    <t>DO4+</t>
  </si>
  <si>
    <t>DSA4+</t>
  </si>
  <si>
    <t>O4-</t>
  </si>
  <si>
    <t>SA4-</t>
  </si>
  <si>
    <t>LO4-</t>
  </si>
  <si>
    <t>LSA4-</t>
  </si>
  <si>
    <t>DSA4-</t>
  </si>
  <si>
    <t>N2-</t>
  </si>
  <si>
    <t>O2-</t>
  </si>
  <si>
    <t>SA2-</t>
  </si>
  <si>
    <t>LO2-</t>
  </si>
  <si>
    <t>LSA2-</t>
  </si>
  <si>
    <t>DN2-</t>
  </si>
  <si>
    <t>DO2-</t>
  </si>
  <si>
    <t>DSA2-</t>
  </si>
  <si>
    <t>B2X</t>
  </si>
  <si>
    <t>N2X</t>
  </si>
  <si>
    <t>O2X</t>
  </si>
  <si>
    <t>SA2X</t>
  </si>
  <si>
    <t>LB2X</t>
  </si>
  <si>
    <t>LN2X</t>
  </si>
  <si>
    <t>LO2X</t>
  </si>
  <si>
    <t>LSA2X</t>
  </si>
  <si>
    <t>DB2X</t>
  </si>
  <si>
    <t>DN2X</t>
  </si>
  <si>
    <t>DO2X</t>
  </si>
  <si>
    <t>DSA2X</t>
  </si>
  <si>
    <t>LDB2X</t>
  </si>
  <si>
    <t>LDN2X</t>
  </si>
  <si>
    <t>LDO2X</t>
  </si>
  <si>
    <t>LDSA2X</t>
  </si>
  <si>
    <t>B1X</t>
  </si>
  <si>
    <t>N1X</t>
  </si>
  <si>
    <t>SA1X</t>
  </si>
  <si>
    <t>LN1X</t>
  </si>
  <si>
    <t>LO1X</t>
  </si>
  <si>
    <t>DN1x</t>
  </si>
  <si>
    <t>DO1X</t>
  </si>
  <si>
    <t>DSA1X</t>
  </si>
  <si>
    <t>LDN1X</t>
  </si>
  <si>
    <t>LDO1X</t>
  </si>
  <si>
    <t>LDSA1X</t>
  </si>
  <si>
    <t>BOOT</t>
  </si>
  <si>
    <t>TOPTIJD</t>
  </si>
  <si>
    <t>RR</t>
  </si>
  <si>
    <t>ARB</t>
  </si>
  <si>
    <t>NSRF</t>
  </si>
  <si>
    <t>HOL</t>
  </si>
  <si>
    <t>HOLNK</t>
  </si>
  <si>
    <t>RRNK</t>
  </si>
  <si>
    <t>Gem. alle jaren</t>
  </si>
  <si>
    <t>LEJ8</t>
  </si>
  <si>
    <t>DEJ8</t>
  </si>
  <si>
    <t>N4-</t>
  </si>
  <si>
    <t>LN4-</t>
  </si>
  <si>
    <t>DN4-</t>
  </si>
  <si>
    <t>Niet online</t>
  </si>
  <si>
    <t>later dan holl</t>
  </si>
  <si>
    <t>Westelijke</t>
  </si>
  <si>
    <t>Hollandia</t>
  </si>
  <si>
    <t>Westelijk</t>
  </si>
  <si>
    <t>Dev4-</t>
  </si>
  <si>
    <t>Ldev4-</t>
  </si>
  <si>
    <t>Ddev4-</t>
  </si>
  <si>
    <t>LDdev2X</t>
  </si>
  <si>
    <t>LDej4*</t>
  </si>
  <si>
    <t>H talenten</t>
  </si>
  <si>
    <t>D Talenten</t>
  </si>
  <si>
    <t>Eerste blok (1e)</t>
  </si>
  <si>
    <t>EJD 8+</t>
  </si>
  <si>
    <t>DB 8+</t>
  </si>
  <si>
    <t>EJL 8+</t>
  </si>
  <si>
    <t>LB 8+</t>
  </si>
  <si>
    <t>EJZ 8+</t>
  </si>
  <si>
    <t>B 8+</t>
  </si>
  <si>
    <t>Eerste blok (2de)</t>
  </si>
  <si>
    <t>Tweede blok (1e)</t>
  </si>
  <si>
    <t>Tweede blok (2de)</t>
  </si>
  <si>
    <t>Intraining  REX 2015</t>
  </si>
  <si>
    <t>Maastricht REX</t>
  </si>
  <si>
    <t>Eerste - stroom mee</t>
  </si>
  <si>
    <t>Gerard</t>
  </si>
  <si>
    <t>N1x</t>
  </si>
  <si>
    <t>Geert</t>
  </si>
  <si>
    <t>Rogier</t>
  </si>
  <si>
    <t>SA1x</t>
  </si>
  <si>
    <t>EJD 8</t>
  </si>
  <si>
    <t>DEJ8+</t>
  </si>
  <si>
    <t>EJLD 4</t>
  </si>
  <si>
    <t>LDEJ4*</t>
  </si>
  <si>
    <t>EJL 8</t>
  </si>
  <si>
    <t>LEJ8+</t>
  </si>
  <si>
    <t>EJD 4</t>
  </si>
  <si>
    <t>MGD 4-</t>
  </si>
  <si>
    <t>Anke</t>
  </si>
  <si>
    <t>DB1x</t>
  </si>
  <si>
    <t>MGZ 4+</t>
  </si>
  <si>
    <t>MGL 2-</t>
  </si>
  <si>
    <t>Damion</t>
  </si>
  <si>
    <t>LSA1x</t>
  </si>
  <si>
    <t>EjZ 8</t>
  </si>
  <si>
    <t>EJ8+</t>
  </si>
  <si>
    <t>tweede - stroom tegen</t>
  </si>
  <si>
    <t>Just</t>
  </si>
  <si>
    <t>Vincent</t>
  </si>
  <si>
    <t>Koen en Tim</t>
  </si>
  <si>
    <t>Sa2-</t>
  </si>
  <si>
    <t>Luuk en Mart</t>
  </si>
  <si>
    <t>Daan</t>
  </si>
  <si>
    <t>B1x</t>
  </si>
  <si>
    <t>Ids</t>
  </si>
  <si>
    <t>LB1x</t>
  </si>
  <si>
    <t>Jolmer</t>
  </si>
  <si>
    <t>Nils</t>
  </si>
  <si>
    <t>Oscar en Jacob</t>
  </si>
  <si>
    <t>Jorn</t>
  </si>
  <si>
    <t>Raymon</t>
  </si>
  <si>
    <t>Ernst en Tijmen</t>
  </si>
  <si>
    <t>Sa1x</t>
  </si>
  <si>
    <t>Hel REX</t>
  </si>
  <si>
    <t>Marloes</t>
  </si>
  <si>
    <t>DSA1x</t>
  </si>
  <si>
    <t>Nienke</t>
  </si>
  <si>
    <t>LDN1x</t>
  </si>
  <si>
    <t>Baukje</t>
  </si>
  <si>
    <t>Merel</t>
  </si>
  <si>
    <t>D8+</t>
  </si>
  <si>
    <t>Eline</t>
  </si>
  <si>
    <t>LB8+</t>
  </si>
  <si>
    <t>EJLD 4*</t>
  </si>
  <si>
    <t>LDEJ 4*</t>
  </si>
  <si>
    <t>B8+</t>
  </si>
  <si>
    <t>Gem. 2011 - 2015</t>
  </si>
  <si>
    <t>G EJL 8+</t>
  </si>
  <si>
    <t>A EJL 8+</t>
  </si>
  <si>
    <t>G EJZ 8+</t>
  </si>
  <si>
    <t>A EJZ 8+</t>
  </si>
  <si>
    <t>G EJD 8+</t>
  </si>
  <si>
    <t>G EJD 4+</t>
  </si>
  <si>
    <t>A1 EJD 4+</t>
  </si>
  <si>
    <t>A2 EJD 4+</t>
  </si>
  <si>
    <t>LDEJ4</t>
  </si>
  <si>
    <t>Verschil (14 - 15)</t>
  </si>
  <si>
    <t>Dev 4-</t>
  </si>
  <si>
    <t>Ldev 4-</t>
  </si>
  <si>
    <t>Ddev 4-</t>
  </si>
  <si>
    <t>LDDev2x</t>
  </si>
  <si>
    <t>G EJLD 4*</t>
  </si>
  <si>
    <t xml:space="preserve"> -00:01</t>
  </si>
  <si>
    <t>EERSTE</t>
  </si>
  <si>
    <t>GEMIDDELDE</t>
  </si>
  <si>
    <t>DB8+</t>
  </si>
  <si>
    <t>G MGD 4-</t>
  </si>
  <si>
    <t>G DCL 8+</t>
  </si>
  <si>
    <t>TWEEDE</t>
  </si>
  <si>
    <t>DERDE</t>
  </si>
  <si>
    <t>Aegir REX</t>
  </si>
  <si>
    <t>1e (2e - 3e brug)</t>
  </si>
  <si>
    <t>Naam</t>
  </si>
  <si>
    <t>Veld</t>
  </si>
  <si>
    <t>Streeftijd</t>
  </si>
  <si>
    <t>Gevaren tijd</t>
  </si>
  <si>
    <t>Percentage</t>
  </si>
  <si>
    <t>Gemiddeld%</t>
  </si>
  <si>
    <t>Verschil</t>
  </si>
  <si>
    <t>Luuk</t>
  </si>
  <si>
    <t>Sybren</t>
  </si>
  <si>
    <t>Eline en Ymkje</t>
  </si>
  <si>
    <t>MGZ 4</t>
  </si>
  <si>
    <t>2e (3e - 2e brug)</t>
  </si>
  <si>
    <t>Midwinter REX</t>
  </si>
  <si>
    <t>Ochtend:</t>
  </si>
  <si>
    <t>Middag:</t>
  </si>
  <si>
    <t>EJLD4*</t>
  </si>
  <si>
    <t>EJD4+</t>
  </si>
  <si>
    <t>Sarika</t>
  </si>
  <si>
    <t>LDB1x</t>
  </si>
  <si>
    <t>EJD8+</t>
  </si>
  <si>
    <t>EJL8+</t>
  </si>
  <si>
    <t>EJZ8+</t>
  </si>
  <si>
    <t>Gezamenlijk</t>
  </si>
  <si>
    <t>Skoll Rex</t>
  </si>
  <si>
    <t>S EJL 8+</t>
  </si>
  <si>
    <t>S EJZ 8+</t>
  </si>
  <si>
    <t>S EJD 8+</t>
  </si>
  <si>
    <t>S EJLD 4*</t>
  </si>
  <si>
    <t>Melvin</t>
  </si>
  <si>
    <t>Jacob</t>
  </si>
  <si>
    <t>Gyas EJLD</t>
  </si>
  <si>
    <t>Aegir EJLD</t>
  </si>
  <si>
    <t>Triton/Gyas/Aegir EJLD</t>
  </si>
  <si>
    <t>Gyas EJD</t>
  </si>
  <si>
    <t xml:space="preserve">Gyas EJZ </t>
  </si>
  <si>
    <t>Aegir EJZ</t>
  </si>
  <si>
    <t xml:space="preserve">Gyas EJL </t>
  </si>
  <si>
    <t>Aegir EJL</t>
  </si>
  <si>
    <t>Aegir EJD</t>
  </si>
  <si>
    <t>LDEj4*</t>
  </si>
  <si>
    <t xml:space="preserve">B8+ </t>
  </si>
  <si>
    <t>Tweede</t>
  </si>
  <si>
    <t>Winterwedstrijden Rex 14 februari 2016</t>
  </si>
  <si>
    <t>Richting Gyas</t>
  </si>
  <si>
    <t>700m</t>
  </si>
  <si>
    <t>Kolom1</t>
  </si>
  <si>
    <t>Kolom2</t>
  </si>
  <si>
    <t>700</t>
  </si>
  <si>
    <t>MIN3</t>
  </si>
  <si>
    <t>SEC4</t>
  </si>
  <si>
    <t>m/s5</t>
  </si>
  <si>
    <t>perc.6</t>
  </si>
  <si>
    <t>Kolom3</t>
  </si>
  <si>
    <t>Kolom4</t>
  </si>
  <si>
    <t>Kolom5</t>
  </si>
  <si>
    <t>Kolom6</t>
  </si>
  <si>
    <t>Kolom7</t>
  </si>
  <si>
    <t>Kolom8</t>
  </si>
  <si>
    <t>Kolom9</t>
  </si>
  <si>
    <t>Kolom10</t>
  </si>
  <si>
    <t>Kolom11</t>
  </si>
  <si>
    <t>Kolom12</t>
  </si>
  <si>
    <t>LSA8+</t>
  </si>
  <si>
    <t>Richting Haren</t>
  </si>
  <si>
    <t>Totaal (2 bij elkaar op)</t>
  </si>
  <si>
    <t xml:space="preserve">OJZ </t>
  </si>
  <si>
    <t>SA8+</t>
  </si>
  <si>
    <t>OJL</t>
  </si>
  <si>
    <t>EJD Combi</t>
  </si>
  <si>
    <t>EJD</t>
  </si>
  <si>
    <t>ELJD 2X</t>
  </si>
  <si>
    <t>CLUB 4*</t>
  </si>
  <si>
    <t>GEERT</t>
  </si>
  <si>
    <t>OJD</t>
  </si>
  <si>
    <t>EJL</t>
  </si>
  <si>
    <t>EJZ</t>
  </si>
  <si>
    <t>DCL4*</t>
  </si>
  <si>
    <t>DSA8+</t>
  </si>
  <si>
    <t>Gemiddelde beide heats</t>
  </si>
  <si>
    <t>700 meters 6 maart 2016</t>
  </si>
  <si>
    <t>Ploeg</t>
  </si>
  <si>
    <t>Streeftijd 2k</t>
  </si>
  <si>
    <t>Tijd over 700m</t>
  </si>
  <si>
    <t>Resultaat</t>
  </si>
  <si>
    <t>Resultaat WW</t>
  </si>
  <si>
    <t xml:space="preserve">Ploegen in veld </t>
  </si>
  <si>
    <t>DNS</t>
  </si>
  <si>
    <t>OJZ</t>
  </si>
  <si>
    <t>EJD COMBI</t>
  </si>
  <si>
    <t>EJLD 2x</t>
  </si>
  <si>
    <t>Clubdames 4*</t>
  </si>
  <si>
    <t>Hunze DCL8</t>
  </si>
  <si>
    <t>1e 200</t>
  </si>
  <si>
    <t>2e 200</t>
  </si>
  <si>
    <t>3e 200</t>
  </si>
  <si>
    <t>Resultaat H4K 750m</t>
  </si>
  <si>
    <t>dns</t>
  </si>
  <si>
    <t>Ploegen in veld</t>
  </si>
  <si>
    <t>clubveld</t>
  </si>
  <si>
    <t>Bosbaan rex 3 april 2016</t>
  </si>
  <si>
    <t>Gyas EJLD4*</t>
  </si>
  <si>
    <t>Gyas EJD4+</t>
  </si>
  <si>
    <t>Gyas EJD8</t>
  </si>
  <si>
    <t>Okeanos EJZ4+</t>
  </si>
  <si>
    <t>Gyas EJLD 2x</t>
  </si>
  <si>
    <t>Okeanos MGL2-</t>
  </si>
  <si>
    <t>Okeanos MGZ 2-</t>
  </si>
  <si>
    <t>Gyas EJL8</t>
  </si>
  <si>
    <t>Okeanos EJL8</t>
  </si>
  <si>
    <t>Skoll EJL8</t>
  </si>
  <si>
    <t>Phocas EJL8</t>
  </si>
  <si>
    <t>Gyas EJZ 8</t>
  </si>
  <si>
    <t>Skoll EJZ8</t>
  </si>
  <si>
    <t>Phocas EJD8</t>
  </si>
  <si>
    <t>Phocas EJD4</t>
  </si>
  <si>
    <t>1500m en 1000m vanuit vaste start (startlijn Bosbaan)</t>
  </si>
  <si>
    <t xml:space="preserve">Westelijke rex 17 april </t>
  </si>
  <si>
    <t>3x 1000 meter; 1x doorstart, 2x vaste start</t>
  </si>
  <si>
    <t>Reinier</t>
  </si>
  <si>
    <t>MGL2-</t>
  </si>
  <si>
    <t>MGZ 4-</t>
  </si>
  <si>
    <t>EJL8</t>
  </si>
  <si>
    <t>EJD8</t>
  </si>
  <si>
    <t>LDN2x</t>
  </si>
  <si>
    <t>DEj8+</t>
  </si>
  <si>
    <t>-</t>
  </si>
  <si>
    <t>GEMIDDELD</t>
  </si>
  <si>
    <t># deelnemers</t>
  </si>
  <si>
    <t>Resultaat Varsity</t>
  </si>
  <si>
    <t>EJLD veld</t>
  </si>
  <si>
    <t>Tijd 1e</t>
  </si>
  <si>
    <t>Tijd 2e</t>
  </si>
  <si>
    <t>Tijd 3e</t>
  </si>
  <si>
    <t>Gemiddeld</t>
  </si>
  <si>
    <t>Oscar</t>
  </si>
  <si>
    <t>Damen Rex 1 mei</t>
  </si>
  <si>
    <t>3x 1000 meter, 3x vaste start</t>
  </si>
  <si>
    <t>Koen</t>
  </si>
  <si>
    <t>LN1x</t>
  </si>
  <si>
    <t xml:space="preserve">Sybren </t>
  </si>
  <si>
    <t>MGZ4-</t>
  </si>
  <si>
    <t>EJZ8</t>
  </si>
  <si>
    <t>Aegir EJD8</t>
  </si>
  <si>
    <t>Alleen ploegen die drie keer gestart hebben staan in het gemiddelde overzicht</t>
  </si>
  <si>
    <t>Uitslag Damen</t>
  </si>
  <si>
    <t>2e</t>
  </si>
  <si>
    <t>1e</t>
  </si>
  <si>
    <t>4e</t>
  </si>
  <si>
    <t>7e</t>
  </si>
  <si>
    <t>11e</t>
  </si>
  <si>
    <t>5e</t>
  </si>
  <si>
    <t>6e</t>
  </si>
  <si>
    <t>13e</t>
  </si>
  <si>
    <t>Hollandia Rex 15 mei</t>
  </si>
  <si>
    <t>MGZ 2-</t>
  </si>
  <si>
    <t>3e</t>
  </si>
  <si>
    <t>Resultaat Hollandia</t>
  </si>
  <si>
    <t>in gerext veld</t>
  </si>
  <si>
    <t>van de</t>
  </si>
  <si>
    <t>LEj8+</t>
  </si>
  <si>
    <t>KHB/ZRB Rex 29 mei</t>
  </si>
  <si>
    <t>1200 / 700 / 700 meter</t>
  </si>
  <si>
    <t>EJLD4x</t>
  </si>
  <si>
    <t>LWfm4x</t>
  </si>
  <si>
    <t>Iris</t>
  </si>
  <si>
    <t>Floor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</si>
</sst>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[$-F400]h:mm:ss\ AM/PM"/>
  </numFmts>
  <fonts count="2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i/>
      <sz val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sz val="16"/>
      <name val="Arial Black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62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u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3" fillId="0" borderId="0"/>
    <xf numFmtId="0" fontId="9" fillId="0" borderId="0"/>
    <xf numFmtId="0" fontId="13" fillId="0" borderId="0"/>
    <xf numFmtId="0" fontId="1" fillId="0" borderId="0">
      <alignment vertical="center"/>
    </xf>
  </cellStyleXfs>
  <cellXfs count="645">
    <xf numFmtId="0" fontId="0" fillId="0" borderId="0" xfId="0"/>
    <xf numFmtId="0" fontId="1" fillId="0" borderId="0" xfId="0" applyFont="1"/>
    <xf numFmtId="0" fontId="2" fillId="0" borderId="0" xfId="0" applyFont="1"/>
    <xf numFmtId="1" fontId="3" fillId="2" borderId="0" xfId="0" applyNumberFormat="1" applyFont="1" applyFill="1"/>
    <xf numFmtId="2" fontId="4" fillId="0" borderId="0" xfId="0" applyNumberFormat="1" applyFont="1"/>
    <xf numFmtId="0" fontId="3" fillId="3" borderId="0" xfId="0" applyFont="1" applyFill="1"/>
    <xf numFmtId="2" fontId="2" fillId="0" borderId="0" xfId="0" applyNumberFormat="1" applyFont="1"/>
    <xf numFmtId="2" fontId="0" fillId="0" borderId="1" xfId="0" applyNumberForma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right"/>
    </xf>
    <xf numFmtId="0" fontId="7" fillId="0" borderId="2" xfId="0" applyFont="1" applyBorder="1"/>
    <xf numFmtId="0" fontId="0" fillId="0" borderId="2" xfId="0" applyBorder="1"/>
    <xf numFmtId="0" fontId="4" fillId="0" borderId="2" xfId="0" applyFont="1" applyBorder="1"/>
    <xf numFmtId="0" fontId="2" fillId="0" borderId="2" xfId="0" applyFont="1" applyBorder="1"/>
    <xf numFmtId="0" fontId="8" fillId="0" borderId="0" xfId="0" applyFont="1"/>
    <xf numFmtId="0" fontId="0" fillId="0" borderId="1" xfId="0" applyBorder="1"/>
    <xf numFmtId="0" fontId="0" fillId="0" borderId="0" xfId="0" applyFill="1"/>
    <xf numFmtId="164" fontId="0" fillId="0" borderId="0" xfId="0" applyNumberFormat="1" applyFill="1"/>
    <xf numFmtId="45" fontId="2" fillId="0" borderId="0" xfId="4" applyNumberFormat="1" applyFont="1" applyFill="1" applyAlignment="1"/>
    <xf numFmtId="45" fontId="1" fillId="4" borderId="3" xfId="4" applyNumberFormat="1" applyFont="1" applyFill="1" applyBorder="1" applyAlignment="1"/>
    <xf numFmtId="45" fontId="1" fillId="4" borderId="1" xfId="4" applyNumberFormat="1" applyFont="1" applyFill="1" applyBorder="1" applyAlignment="1"/>
    <xf numFmtId="45" fontId="1" fillId="4" borderId="4" xfId="4" applyNumberFormat="1" applyFont="1" applyFill="1" applyBorder="1" applyAlignment="1"/>
    <xf numFmtId="45" fontId="1" fillId="5" borderId="3" xfId="4" applyNumberFormat="1" applyFont="1" applyFill="1" applyBorder="1" applyAlignment="1"/>
    <xf numFmtId="45" fontId="1" fillId="5" borderId="1" xfId="4" applyNumberFormat="1" applyFont="1" applyFill="1" applyBorder="1" applyAlignment="1"/>
    <xf numFmtId="45" fontId="1" fillId="5" borderId="4" xfId="4" applyNumberFormat="1" applyFont="1" applyFill="1" applyBorder="1" applyAlignment="1"/>
    <xf numFmtId="45" fontId="1" fillId="6" borderId="3" xfId="4" applyNumberFormat="1" applyFont="1" applyFill="1" applyBorder="1" applyAlignment="1"/>
    <xf numFmtId="45" fontId="1" fillId="6" borderId="5" xfId="4" applyNumberFormat="1" applyFont="1" applyFill="1" applyBorder="1" applyAlignment="1"/>
    <xf numFmtId="45" fontId="1" fillId="6" borderId="4" xfId="4" applyNumberFormat="1" applyFont="1" applyFill="1" applyBorder="1" applyAlignment="1"/>
    <xf numFmtId="45" fontId="1" fillId="7" borderId="3" xfId="4" applyNumberFormat="1" applyFont="1" applyFill="1" applyBorder="1" applyAlignment="1"/>
    <xf numFmtId="45" fontId="1" fillId="7" borderId="1" xfId="4" applyNumberFormat="1" applyFont="1" applyFill="1" applyBorder="1" applyAlignment="1"/>
    <xf numFmtId="45" fontId="1" fillId="7" borderId="4" xfId="4" applyNumberFormat="1" applyFont="1" applyFill="1" applyBorder="1" applyAlignment="1"/>
    <xf numFmtId="45" fontId="1" fillId="8" borderId="3" xfId="4" applyNumberFormat="1" applyFont="1" applyFill="1" applyBorder="1" applyAlignment="1"/>
    <xf numFmtId="45" fontId="1" fillId="8" borderId="1" xfId="4" applyNumberFormat="1" applyFont="1" applyFill="1" applyBorder="1" applyAlignment="1"/>
    <xf numFmtId="45" fontId="1" fillId="8" borderId="4" xfId="4" applyNumberFormat="1" applyFont="1" applyFill="1" applyBorder="1" applyAlignment="1"/>
    <xf numFmtId="45" fontId="1" fillId="9" borderId="3" xfId="4" applyNumberFormat="1" applyFont="1" applyFill="1" applyBorder="1" applyAlignment="1"/>
    <xf numFmtId="45" fontId="1" fillId="9" borderId="5" xfId="4" applyNumberFormat="1" applyFont="1" applyFill="1" applyBorder="1" applyAlignment="1"/>
    <xf numFmtId="45" fontId="1" fillId="9" borderId="1" xfId="4" applyNumberFormat="1" applyFont="1" applyFill="1" applyBorder="1" applyAlignment="1"/>
    <xf numFmtId="45" fontId="1" fillId="9" borderId="4" xfId="4" applyNumberFormat="1" applyFont="1" applyFill="1" applyBorder="1" applyAlignment="1"/>
    <xf numFmtId="45" fontId="1" fillId="10" borderId="3" xfId="4" applyNumberFormat="1" applyFont="1" applyFill="1" applyBorder="1" applyAlignment="1"/>
    <xf numFmtId="45" fontId="1" fillId="4" borderId="6" xfId="4" applyNumberFormat="1" applyFont="1" applyFill="1" applyBorder="1" applyAlignment="1"/>
    <xf numFmtId="45" fontId="1" fillId="4" borderId="7" xfId="4" applyNumberFormat="1" applyFont="1" applyFill="1" applyBorder="1" applyAlignment="1"/>
    <xf numFmtId="45" fontId="1" fillId="4" borderId="8" xfId="4" applyNumberFormat="1" applyFont="1" applyFill="1" applyBorder="1" applyAlignment="1"/>
    <xf numFmtId="45" fontId="1" fillId="5" borderId="6" xfId="4" applyNumberFormat="1" applyFont="1" applyFill="1" applyBorder="1" applyAlignment="1"/>
    <xf numFmtId="45" fontId="1" fillId="5" borderId="7" xfId="4" applyNumberFormat="1" applyFont="1" applyFill="1" applyBorder="1" applyAlignment="1"/>
    <xf numFmtId="45" fontId="1" fillId="5" borderId="8" xfId="4" applyNumberFormat="1" applyFont="1" applyFill="1" applyBorder="1" applyAlignment="1"/>
    <xf numFmtId="45" fontId="1" fillId="6" borderId="6" xfId="4" applyNumberFormat="1" applyFont="1" applyFill="1" applyBorder="1" applyAlignment="1"/>
    <xf numFmtId="45" fontId="1" fillId="6" borderId="9" xfId="4" applyNumberFormat="1" applyFont="1" applyFill="1" applyBorder="1" applyAlignment="1"/>
    <xf numFmtId="45" fontId="1" fillId="6" borderId="8" xfId="4" applyNumberFormat="1" applyFont="1" applyFill="1" applyBorder="1" applyAlignment="1"/>
    <xf numFmtId="45" fontId="1" fillId="7" borderId="6" xfId="4" applyNumberFormat="1" applyFont="1" applyFill="1" applyBorder="1" applyAlignment="1"/>
    <xf numFmtId="45" fontId="1" fillId="7" borderId="7" xfId="4" applyNumberFormat="1" applyFont="1" applyFill="1" applyBorder="1" applyAlignment="1"/>
    <xf numFmtId="45" fontId="1" fillId="7" borderId="8" xfId="4" applyNumberFormat="1" applyFont="1" applyFill="1" applyBorder="1" applyAlignment="1"/>
    <xf numFmtId="45" fontId="1" fillId="8" borderId="6" xfId="4" applyNumberFormat="1" applyFont="1" applyFill="1" applyBorder="1" applyAlignment="1"/>
    <xf numFmtId="45" fontId="1" fillId="8" borderId="7" xfId="4" applyNumberFormat="1" applyFont="1" applyFill="1" applyBorder="1" applyAlignment="1"/>
    <xf numFmtId="45" fontId="1" fillId="8" borderId="8" xfId="4" applyNumberFormat="1" applyFont="1" applyFill="1" applyBorder="1" applyAlignment="1"/>
    <xf numFmtId="45" fontId="1" fillId="9" borderId="6" xfId="4" applyNumberFormat="1" applyFont="1" applyFill="1" applyBorder="1" applyAlignment="1"/>
    <xf numFmtId="45" fontId="1" fillId="9" borderId="9" xfId="4" applyNumberFormat="1" applyFont="1" applyFill="1" applyBorder="1" applyAlignment="1"/>
    <xf numFmtId="45" fontId="1" fillId="9" borderId="7" xfId="4" applyNumberFormat="1" applyFont="1" applyFill="1" applyBorder="1" applyAlignment="1"/>
    <xf numFmtId="45" fontId="1" fillId="9" borderId="8" xfId="4" applyNumberFormat="1" applyFont="1" applyFill="1" applyBorder="1" applyAlignment="1"/>
    <xf numFmtId="45" fontId="1" fillId="10" borderId="6" xfId="4" applyNumberFormat="1" applyFont="1" applyFill="1" applyBorder="1" applyAlignment="1"/>
    <xf numFmtId="0" fontId="1" fillId="0" borderId="10" xfId="4" applyFont="1" applyBorder="1" applyProtection="1">
      <alignment vertical="center"/>
    </xf>
    <xf numFmtId="0" fontId="2" fillId="4" borderId="11" xfId="4" applyNumberFormat="1" applyFont="1" applyFill="1" applyBorder="1" applyAlignment="1" applyProtection="1"/>
    <xf numFmtId="0" fontId="2" fillId="4" borderId="12" xfId="4" applyNumberFormat="1" applyFont="1" applyFill="1" applyBorder="1" applyAlignment="1" applyProtection="1"/>
    <xf numFmtId="0" fontId="2" fillId="5" borderId="13" xfId="4" applyNumberFormat="1" applyFont="1" applyFill="1" applyBorder="1" applyAlignment="1" applyProtection="1"/>
    <xf numFmtId="0" fontId="2" fillId="5" borderId="11" xfId="4" applyNumberFormat="1" applyFont="1" applyFill="1" applyBorder="1" applyAlignment="1" applyProtection="1"/>
    <xf numFmtId="0" fontId="2" fillId="5" borderId="12" xfId="4" applyNumberFormat="1" applyFont="1" applyFill="1" applyBorder="1" applyAlignment="1" applyProtection="1"/>
    <xf numFmtId="0" fontId="2" fillId="6" borderId="11" xfId="4" applyNumberFormat="1" applyFont="1" applyFill="1" applyBorder="1" applyAlignment="1" applyProtection="1"/>
    <xf numFmtId="0" fontId="2" fillId="6" borderId="12" xfId="4" applyNumberFormat="1" applyFont="1" applyFill="1" applyBorder="1" applyAlignment="1" applyProtection="1"/>
    <xf numFmtId="0" fontId="2" fillId="7" borderId="11" xfId="4" applyNumberFormat="1" applyFont="1" applyFill="1" applyBorder="1" applyAlignment="1" applyProtection="1"/>
    <xf numFmtId="0" fontId="2" fillId="7" borderId="12" xfId="4" applyNumberFormat="1" applyFont="1" applyFill="1" applyBorder="1" applyAlignment="1" applyProtection="1"/>
    <xf numFmtId="0" fontId="2" fillId="8" borderId="11" xfId="4" applyNumberFormat="1" applyFont="1" applyFill="1" applyBorder="1" applyAlignment="1" applyProtection="1"/>
    <xf numFmtId="0" fontId="2" fillId="8" borderId="12" xfId="4" applyNumberFormat="1" applyFont="1" applyFill="1" applyBorder="1" applyAlignment="1" applyProtection="1"/>
    <xf numFmtId="0" fontId="2" fillId="9" borderId="13" xfId="4" applyNumberFormat="1" applyFont="1" applyFill="1" applyBorder="1" applyAlignment="1" applyProtection="1"/>
    <xf numFmtId="0" fontId="2" fillId="9" borderId="11" xfId="4" applyNumberFormat="1" applyFont="1" applyFill="1" applyBorder="1" applyAlignment="1" applyProtection="1"/>
    <xf numFmtId="0" fontId="2" fillId="9" borderId="12" xfId="4" applyNumberFormat="1" applyFont="1" applyFill="1" applyBorder="1" applyAlignment="1" applyProtection="1"/>
    <xf numFmtId="0" fontId="2" fillId="10" borderId="13" xfId="4" applyNumberFormat="1" applyFont="1" applyFill="1" applyBorder="1" applyAlignment="1" applyProtection="1"/>
    <xf numFmtId="0" fontId="1" fillId="10" borderId="11" xfId="4" applyNumberFormat="1" applyFont="1" applyFill="1" applyBorder="1" applyAlignment="1" applyProtection="1"/>
    <xf numFmtId="0" fontId="2" fillId="4" borderId="13" xfId="4" applyNumberFormat="1" applyFont="1" applyFill="1" applyBorder="1" applyAlignment="1" applyProtection="1"/>
    <xf numFmtId="0" fontId="1" fillId="4" borderId="11" xfId="4" applyNumberFormat="1" applyFont="1" applyFill="1" applyBorder="1" applyAlignment="1" applyProtection="1"/>
    <xf numFmtId="0" fontId="1" fillId="9" borderId="13" xfId="4" applyNumberFormat="1" applyFont="1" applyFill="1" applyBorder="1" applyAlignment="1" applyProtection="1"/>
    <xf numFmtId="0" fontId="1" fillId="9" borderId="11" xfId="4" applyNumberFormat="1" applyFont="1" applyFill="1" applyBorder="1" applyAlignment="1" applyProtection="1"/>
    <xf numFmtId="0" fontId="1" fillId="9" borderId="12" xfId="4" applyNumberFormat="1" applyFont="1" applyFill="1" applyBorder="1" applyAlignment="1" applyProtection="1"/>
    <xf numFmtId="0" fontId="1" fillId="11" borderId="11" xfId="4" applyNumberFormat="1" applyFont="1" applyFill="1" applyBorder="1" applyAlignment="1" applyProtection="1"/>
    <xf numFmtId="0" fontId="1" fillId="11" borderId="12" xfId="4" applyNumberFormat="1" applyFont="1" applyFill="1" applyBorder="1" applyAlignment="1" applyProtection="1"/>
    <xf numFmtId="0" fontId="1" fillId="12" borderId="10" xfId="4" applyNumberFormat="1" applyFont="1" applyFill="1" applyBorder="1" applyAlignment="1" applyProtection="1"/>
    <xf numFmtId="0" fontId="1" fillId="12" borderId="14" xfId="4" applyNumberFormat="1" applyFont="1" applyFill="1" applyBorder="1" applyAlignment="1" applyProtection="1"/>
    <xf numFmtId="0" fontId="1" fillId="12" borderId="15" xfId="4" applyNumberFormat="1" applyFont="1" applyFill="1" applyBorder="1" applyAlignment="1" applyProtection="1"/>
    <xf numFmtId="0" fontId="1" fillId="13" borderId="13" xfId="4" applyFont="1" applyFill="1" applyBorder="1" applyProtection="1">
      <alignment vertical="center"/>
    </xf>
    <xf numFmtId="0" fontId="1" fillId="13" borderId="11" xfId="4" applyFont="1" applyFill="1" applyBorder="1" applyProtection="1">
      <alignment vertical="center"/>
    </xf>
    <xf numFmtId="0" fontId="1" fillId="13" borderId="12" xfId="4" applyFont="1" applyFill="1" applyBorder="1" applyProtection="1">
      <alignment vertical="center"/>
    </xf>
    <xf numFmtId="0" fontId="2" fillId="14" borderId="0" xfId="4" applyNumberFormat="1" applyFont="1" applyFill="1" applyBorder="1" applyAlignment="1" applyProtection="1"/>
    <xf numFmtId="0" fontId="1" fillId="4" borderId="16" xfId="4" applyNumberFormat="1" applyFont="1" applyFill="1" applyBorder="1" applyAlignment="1" applyProtection="1"/>
    <xf numFmtId="0" fontId="1" fillId="4" borderId="17" xfId="4" applyNumberFormat="1" applyFont="1" applyFill="1" applyBorder="1" applyAlignment="1" applyProtection="1"/>
    <xf numFmtId="0" fontId="1" fillId="4" borderId="18" xfId="4" applyNumberFormat="1" applyFont="1" applyFill="1" applyBorder="1" applyAlignment="1" applyProtection="1"/>
    <xf numFmtId="0" fontId="1" fillId="5" borderId="16" xfId="4" applyNumberFormat="1" applyFont="1" applyFill="1" applyBorder="1" applyAlignment="1" applyProtection="1"/>
    <xf numFmtId="0" fontId="1" fillId="5" borderId="17" xfId="4" applyNumberFormat="1" applyFont="1" applyFill="1" applyBorder="1" applyAlignment="1" applyProtection="1"/>
    <xf numFmtId="0" fontId="1" fillId="5" borderId="18" xfId="4" applyNumberFormat="1" applyFont="1" applyFill="1" applyBorder="1" applyAlignment="1" applyProtection="1"/>
    <xf numFmtId="0" fontId="1" fillId="6" borderId="16" xfId="4" applyNumberFormat="1" applyFont="1" applyFill="1" applyBorder="1" applyAlignment="1" applyProtection="1"/>
    <xf numFmtId="0" fontId="1" fillId="6" borderId="19" xfId="4" applyNumberFormat="1" applyFont="1" applyFill="1" applyBorder="1" applyAlignment="1" applyProtection="1"/>
    <xf numFmtId="0" fontId="1" fillId="6" borderId="18" xfId="4" applyNumberFormat="1" applyFont="1" applyFill="1" applyBorder="1" applyAlignment="1" applyProtection="1"/>
    <xf numFmtId="0" fontId="1" fillId="7" borderId="16" xfId="4" applyNumberFormat="1" applyFont="1" applyFill="1" applyBorder="1" applyAlignment="1" applyProtection="1"/>
    <xf numFmtId="0" fontId="1" fillId="7" borderId="17" xfId="4" applyNumberFormat="1" applyFont="1" applyFill="1" applyBorder="1" applyAlignment="1" applyProtection="1"/>
    <xf numFmtId="0" fontId="1" fillId="7" borderId="18" xfId="4" applyNumberFormat="1" applyFont="1" applyFill="1" applyBorder="1" applyAlignment="1" applyProtection="1"/>
    <xf numFmtId="0" fontId="1" fillId="8" borderId="16" xfId="4" applyNumberFormat="1" applyFont="1" applyFill="1" applyBorder="1" applyAlignment="1" applyProtection="1"/>
    <xf numFmtId="0" fontId="1" fillId="8" borderId="17" xfId="4" applyNumberFormat="1" applyFont="1" applyFill="1" applyBorder="1" applyAlignment="1" applyProtection="1"/>
    <xf numFmtId="0" fontId="1" fillId="8" borderId="18" xfId="4" applyNumberFormat="1" applyFont="1" applyFill="1" applyBorder="1" applyAlignment="1" applyProtection="1"/>
    <xf numFmtId="0" fontId="1" fillId="9" borderId="16" xfId="4" applyNumberFormat="1" applyFont="1" applyFill="1" applyBorder="1" applyAlignment="1" applyProtection="1"/>
    <xf numFmtId="0" fontId="1" fillId="9" borderId="19" xfId="4" applyNumberFormat="1" applyFont="1" applyFill="1" applyBorder="1" applyAlignment="1" applyProtection="1"/>
    <xf numFmtId="0" fontId="1" fillId="9" borderId="17" xfId="4" applyNumberFormat="1" applyFont="1" applyFill="1" applyBorder="1" applyAlignment="1" applyProtection="1"/>
    <xf numFmtId="0" fontId="1" fillId="9" borderId="18" xfId="4" applyNumberFormat="1" applyFont="1" applyFill="1" applyBorder="1" applyAlignment="1" applyProtection="1"/>
    <xf numFmtId="0" fontId="1" fillId="10" borderId="16" xfId="4" applyNumberFormat="1" applyFont="1" applyFill="1" applyBorder="1" applyAlignment="1" applyProtection="1"/>
    <xf numFmtId="0" fontId="1" fillId="10" borderId="17" xfId="4" applyNumberFormat="1" applyFont="1" applyFill="1" applyBorder="1" applyAlignment="1" applyProtection="1"/>
    <xf numFmtId="0" fontId="1" fillId="10" borderId="19" xfId="4" applyNumberFormat="1" applyFont="1" applyFill="1" applyBorder="1" applyAlignment="1" applyProtection="1"/>
    <xf numFmtId="0" fontId="1" fillId="11" borderId="16" xfId="4" applyNumberFormat="1" applyFont="1" applyFill="1" applyBorder="1" applyAlignment="1" applyProtection="1"/>
    <xf numFmtId="0" fontId="1" fillId="11" borderId="17" xfId="4" applyNumberFormat="1" applyFont="1" applyFill="1" applyBorder="1" applyAlignment="1" applyProtection="1"/>
    <xf numFmtId="0" fontId="1" fillId="11" borderId="19" xfId="4" applyNumberFormat="1" applyFont="1" applyFill="1" applyBorder="1" applyAlignment="1" applyProtection="1"/>
    <xf numFmtId="0" fontId="1" fillId="12" borderId="17" xfId="4" applyNumberFormat="1" applyFont="1" applyFill="1" applyBorder="1" applyAlignment="1" applyProtection="1"/>
    <xf numFmtId="0" fontId="1" fillId="13" borderId="16" xfId="4" applyNumberFormat="1" applyFont="1" applyFill="1" applyBorder="1" applyAlignment="1" applyProtection="1"/>
    <xf numFmtId="0" fontId="1" fillId="13" borderId="17" xfId="4" applyNumberFormat="1" applyFont="1" applyFill="1" applyBorder="1" applyAlignment="1" applyProtection="1"/>
    <xf numFmtId="0" fontId="1" fillId="13" borderId="18" xfId="4" applyNumberFormat="1" applyFont="1" applyFill="1" applyBorder="1" applyAlignment="1" applyProtection="1"/>
    <xf numFmtId="0" fontId="1" fillId="4" borderId="6" xfId="4" applyNumberFormat="1" applyFont="1" applyFill="1" applyBorder="1" applyAlignment="1" applyProtection="1"/>
    <xf numFmtId="0" fontId="1" fillId="4" borderId="7" xfId="4" applyNumberFormat="1" applyFont="1" applyFill="1" applyBorder="1" applyAlignment="1" applyProtection="1"/>
    <xf numFmtId="0" fontId="1" fillId="4" borderId="8" xfId="4" applyNumberFormat="1" applyFont="1" applyFill="1" applyBorder="1" applyAlignment="1" applyProtection="1"/>
    <xf numFmtId="0" fontId="1" fillId="5" borderId="6" xfId="4" applyNumberFormat="1" applyFont="1" applyFill="1" applyBorder="1" applyAlignment="1" applyProtection="1"/>
    <xf numFmtId="0" fontId="1" fillId="5" borderId="7" xfId="4" applyNumberFormat="1" applyFont="1" applyFill="1" applyBorder="1" applyAlignment="1" applyProtection="1"/>
    <xf numFmtId="0" fontId="1" fillId="5" borderId="8" xfId="4" applyNumberFormat="1" applyFont="1" applyFill="1" applyBorder="1" applyAlignment="1" applyProtection="1"/>
    <xf numFmtId="0" fontId="1" fillId="6" borderId="6" xfId="4" applyNumberFormat="1" applyFont="1" applyFill="1" applyBorder="1" applyAlignment="1" applyProtection="1"/>
    <xf numFmtId="0" fontId="1" fillId="6" borderId="9" xfId="4" applyNumberFormat="1" applyFont="1" applyFill="1" applyBorder="1" applyAlignment="1" applyProtection="1"/>
    <xf numFmtId="0" fontId="1" fillId="6" borderId="8" xfId="4" applyNumberFormat="1" applyFont="1" applyFill="1" applyBorder="1" applyAlignment="1" applyProtection="1"/>
    <xf numFmtId="0" fontId="1" fillId="7" borderId="6" xfId="4" applyNumberFormat="1" applyFont="1" applyFill="1" applyBorder="1" applyAlignment="1" applyProtection="1"/>
    <xf numFmtId="0" fontId="1" fillId="7" borderId="7" xfId="4" applyNumberFormat="1" applyFont="1" applyFill="1" applyBorder="1" applyAlignment="1" applyProtection="1"/>
    <xf numFmtId="0" fontId="1" fillId="7" borderId="7" xfId="4" applyNumberFormat="1" applyFont="1" applyFill="1" applyBorder="1" applyAlignment="1" applyProtection="1">
      <alignment horizontal="center"/>
    </xf>
    <xf numFmtId="0" fontId="1" fillId="7" borderId="8" xfId="4" applyNumberFormat="1" applyFont="1" applyFill="1" applyBorder="1" applyAlignment="1" applyProtection="1"/>
    <xf numFmtId="0" fontId="1" fillId="8" borderId="6" xfId="4" applyNumberFormat="1" applyFont="1" applyFill="1" applyBorder="1" applyAlignment="1" applyProtection="1"/>
    <xf numFmtId="0" fontId="1" fillId="8" borderId="7" xfId="4" applyNumberFormat="1" applyFont="1" applyFill="1" applyBorder="1" applyAlignment="1" applyProtection="1"/>
    <xf numFmtId="0" fontId="1" fillId="8" borderId="8" xfId="4" applyNumberFormat="1" applyFont="1" applyFill="1" applyBorder="1" applyAlignment="1" applyProtection="1"/>
    <xf numFmtId="0" fontId="1" fillId="9" borderId="6" xfId="4" applyNumberFormat="1" applyFont="1" applyFill="1" applyBorder="1" applyAlignment="1" applyProtection="1"/>
    <xf numFmtId="0" fontId="1" fillId="9" borderId="9" xfId="4" applyNumberFormat="1" applyFont="1" applyFill="1" applyBorder="1" applyAlignment="1" applyProtection="1"/>
    <xf numFmtId="0" fontId="1" fillId="9" borderId="7" xfId="4" applyNumberFormat="1" applyFont="1" applyFill="1" applyBorder="1" applyAlignment="1" applyProtection="1"/>
    <xf numFmtId="0" fontId="1" fillId="9" borderId="8" xfId="4" applyNumberFormat="1" applyFont="1" applyFill="1" applyBorder="1" applyAlignment="1" applyProtection="1"/>
    <xf numFmtId="0" fontId="1" fillId="10" borderId="6" xfId="4" applyNumberFormat="1" applyFont="1" applyFill="1" applyBorder="1" applyAlignment="1" applyProtection="1"/>
    <xf numFmtId="0" fontId="1" fillId="10" borderId="7" xfId="4" applyNumberFormat="1" applyFont="1" applyFill="1" applyBorder="1" applyAlignment="1" applyProtection="1"/>
    <xf numFmtId="0" fontId="1" fillId="10" borderId="9" xfId="4" applyNumberFormat="1" applyFont="1" applyFill="1" applyBorder="1" applyAlignment="1" applyProtection="1"/>
    <xf numFmtId="21" fontId="1" fillId="9" borderId="7" xfId="4" applyNumberFormat="1" applyFont="1" applyFill="1" applyBorder="1" applyAlignment="1" applyProtection="1"/>
    <xf numFmtId="0" fontId="1" fillId="11" borderId="6" xfId="4" applyNumberFormat="1" applyFont="1" applyFill="1" applyBorder="1" applyAlignment="1" applyProtection="1"/>
    <xf numFmtId="0" fontId="1" fillId="11" borderId="7" xfId="4" applyNumberFormat="1" applyFont="1" applyFill="1" applyBorder="1" applyAlignment="1" applyProtection="1"/>
    <xf numFmtId="0" fontId="1" fillId="11" borderId="9" xfId="4" applyNumberFormat="1" applyFont="1" applyFill="1" applyBorder="1" applyAlignment="1" applyProtection="1"/>
    <xf numFmtId="0" fontId="1" fillId="12" borderId="20" xfId="4" applyNumberFormat="1" applyFont="1" applyFill="1" applyBorder="1" applyAlignment="1" applyProtection="1"/>
    <xf numFmtId="0" fontId="1" fillId="12" borderId="7" xfId="4" applyNumberFormat="1" applyFont="1" applyFill="1" applyBorder="1" applyAlignment="1" applyProtection="1"/>
    <xf numFmtId="0" fontId="1" fillId="12" borderId="21" xfId="4" applyNumberFormat="1" applyFont="1" applyFill="1" applyBorder="1" applyAlignment="1" applyProtection="1"/>
    <xf numFmtId="0" fontId="1" fillId="13" borderId="6" xfId="4" applyFont="1" applyFill="1" applyBorder="1" applyProtection="1">
      <alignment vertical="center"/>
    </xf>
    <xf numFmtId="0" fontId="1" fillId="13" borderId="7" xfId="4" applyFont="1" applyFill="1" applyBorder="1" applyProtection="1">
      <alignment vertical="center"/>
    </xf>
    <xf numFmtId="0" fontId="1" fillId="13" borderId="8" xfId="4" applyFont="1" applyFill="1" applyBorder="1" applyProtection="1">
      <alignment vertical="center"/>
    </xf>
    <xf numFmtId="45" fontId="1" fillId="4" borderId="3" xfId="4" applyNumberFormat="1" applyFont="1" applyFill="1" applyBorder="1" applyAlignment="1" applyProtection="1"/>
    <xf numFmtId="45" fontId="1" fillId="4" borderId="1" xfId="4" applyNumberFormat="1" applyFont="1" applyFill="1" applyBorder="1" applyAlignment="1" applyProtection="1"/>
    <xf numFmtId="45" fontId="1" fillId="4" borderId="4" xfId="4" applyNumberFormat="1" applyFont="1" applyFill="1" applyBorder="1" applyAlignment="1" applyProtection="1"/>
    <xf numFmtId="45" fontId="1" fillId="5" borderId="3" xfId="4" applyNumberFormat="1" applyFont="1" applyFill="1" applyBorder="1" applyAlignment="1" applyProtection="1"/>
    <xf numFmtId="45" fontId="1" fillId="5" borderId="1" xfId="4" applyNumberFormat="1" applyFont="1" applyFill="1" applyBorder="1" applyAlignment="1" applyProtection="1"/>
    <xf numFmtId="45" fontId="1" fillId="5" borderId="4" xfId="4" applyNumberFormat="1" applyFont="1" applyFill="1" applyBorder="1" applyAlignment="1" applyProtection="1"/>
    <xf numFmtId="45" fontId="1" fillId="6" borderId="3" xfId="4" applyNumberFormat="1" applyFont="1" applyFill="1" applyBorder="1" applyAlignment="1" applyProtection="1"/>
    <xf numFmtId="45" fontId="1" fillId="6" borderId="5" xfId="4" applyNumberFormat="1" applyFont="1" applyFill="1" applyBorder="1" applyAlignment="1" applyProtection="1"/>
    <xf numFmtId="45" fontId="1" fillId="6" borderId="4" xfId="4" applyNumberFormat="1" applyFont="1" applyFill="1" applyBorder="1" applyAlignment="1" applyProtection="1"/>
    <xf numFmtId="45" fontId="1" fillId="7" borderId="3" xfId="4" applyNumberFormat="1" applyFont="1" applyFill="1" applyBorder="1" applyAlignment="1" applyProtection="1"/>
    <xf numFmtId="45" fontId="1" fillId="7" borderId="1" xfId="4" applyNumberFormat="1" applyFont="1" applyFill="1" applyBorder="1" applyAlignment="1" applyProtection="1"/>
    <xf numFmtId="45" fontId="1" fillId="7" borderId="4" xfId="4" applyNumberFormat="1" applyFont="1" applyFill="1" applyBorder="1" applyAlignment="1" applyProtection="1"/>
    <xf numFmtId="45" fontId="1" fillId="8" borderId="3" xfId="4" applyNumberFormat="1" applyFont="1" applyFill="1" applyBorder="1" applyAlignment="1" applyProtection="1"/>
    <xf numFmtId="45" fontId="1" fillId="8" borderId="1" xfId="4" applyNumberFormat="1" applyFont="1" applyFill="1" applyBorder="1" applyAlignment="1" applyProtection="1"/>
    <xf numFmtId="45" fontId="1" fillId="8" borderId="4" xfId="4" applyNumberFormat="1" applyFont="1" applyFill="1" applyBorder="1" applyAlignment="1" applyProtection="1"/>
    <xf numFmtId="45" fontId="1" fillId="9" borderId="3" xfId="4" applyNumberFormat="1" applyFont="1" applyFill="1" applyBorder="1" applyAlignment="1" applyProtection="1"/>
    <xf numFmtId="45" fontId="1" fillId="9" borderId="5" xfId="4" applyNumberFormat="1" applyFont="1" applyFill="1" applyBorder="1" applyAlignment="1" applyProtection="1"/>
    <xf numFmtId="45" fontId="1" fillId="9" borderId="1" xfId="4" applyNumberFormat="1" applyFont="1" applyFill="1" applyBorder="1" applyAlignment="1" applyProtection="1"/>
    <xf numFmtId="45" fontId="1" fillId="9" borderId="4" xfId="4" applyNumberFormat="1" applyFont="1" applyFill="1" applyBorder="1" applyAlignment="1" applyProtection="1"/>
    <xf numFmtId="45" fontId="1" fillId="10" borderId="3" xfId="4" applyNumberFormat="1" applyFont="1" applyFill="1" applyBorder="1" applyAlignment="1" applyProtection="1"/>
    <xf numFmtId="45" fontId="1" fillId="10" borderId="1" xfId="4" applyNumberFormat="1" applyFont="1" applyFill="1" applyBorder="1" applyAlignment="1" applyProtection="1"/>
    <xf numFmtId="45" fontId="1" fillId="10" borderId="5" xfId="4" applyNumberFormat="1" applyFont="1" applyFill="1" applyBorder="1" applyAlignment="1" applyProtection="1"/>
    <xf numFmtId="45" fontId="1" fillId="11" borderId="3" xfId="4" applyNumberFormat="1" applyFont="1" applyFill="1" applyBorder="1" applyAlignment="1" applyProtection="1"/>
    <xf numFmtId="45" fontId="1" fillId="11" borderId="1" xfId="4" applyNumberFormat="1" applyFont="1" applyFill="1" applyBorder="1" applyAlignment="1" applyProtection="1"/>
    <xf numFmtId="45" fontId="1" fillId="11" borderId="4" xfId="4" applyNumberFormat="1" applyFont="1" applyFill="1" applyBorder="1" applyAlignment="1" applyProtection="1"/>
    <xf numFmtId="45" fontId="1" fillId="12" borderId="3" xfId="4" applyNumberFormat="1" applyFont="1" applyFill="1" applyBorder="1" applyAlignment="1" applyProtection="1"/>
    <xf numFmtId="45" fontId="1" fillId="12" borderId="1" xfId="4" applyNumberFormat="1" applyFont="1" applyFill="1" applyBorder="1" applyAlignment="1" applyProtection="1"/>
    <xf numFmtId="45" fontId="1" fillId="12" borderId="4" xfId="4" applyNumberFormat="1" applyFont="1" applyFill="1" applyBorder="1" applyAlignment="1" applyProtection="1"/>
    <xf numFmtId="45" fontId="1" fillId="13" borderId="3" xfId="4" applyNumberFormat="1" applyFont="1" applyFill="1" applyBorder="1" applyProtection="1">
      <alignment vertical="center"/>
    </xf>
    <xf numFmtId="45" fontId="1" fillId="13" borderId="1" xfId="4" applyNumberFormat="1" applyFont="1" applyFill="1" applyBorder="1" applyProtection="1">
      <alignment vertical="center"/>
    </xf>
    <xf numFmtId="45" fontId="1" fillId="13" borderId="4" xfId="4" applyNumberFormat="1" applyFont="1" applyFill="1" applyBorder="1" applyProtection="1">
      <alignment vertical="center"/>
    </xf>
    <xf numFmtId="45" fontId="1" fillId="5" borderId="16" xfId="4" applyNumberFormat="1" applyFont="1" applyFill="1" applyBorder="1" applyProtection="1">
      <alignment vertical="center"/>
    </xf>
    <xf numFmtId="45" fontId="1" fillId="5" borderId="17" xfId="4" applyNumberFormat="1" applyFont="1" applyFill="1" applyBorder="1" applyProtection="1">
      <alignment vertical="center"/>
    </xf>
    <xf numFmtId="45" fontId="1" fillId="5" borderId="18" xfId="4" applyNumberFormat="1" applyFont="1" applyFill="1" applyBorder="1" applyProtection="1">
      <alignment vertical="center"/>
    </xf>
    <xf numFmtId="45" fontId="1" fillId="5" borderId="3" xfId="4" applyNumberFormat="1" applyFont="1" applyFill="1" applyBorder="1" applyProtection="1">
      <alignment vertical="center"/>
    </xf>
    <xf numFmtId="45" fontId="1" fillId="5" borderId="1" xfId="4" applyNumberFormat="1" applyFont="1" applyFill="1" applyBorder="1" applyProtection="1">
      <alignment vertical="center"/>
    </xf>
    <xf numFmtId="45" fontId="1" fillId="5" borderId="4" xfId="4" applyNumberFormat="1" applyFont="1" applyFill="1" applyBorder="1" applyProtection="1">
      <alignment vertical="center"/>
    </xf>
    <xf numFmtId="45" fontId="1" fillId="10" borderId="1" xfId="4" applyNumberFormat="1" applyFont="1" applyFill="1" applyBorder="1" applyAlignment="1"/>
    <xf numFmtId="45" fontId="1" fillId="10" borderId="5" xfId="4" applyNumberFormat="1" applyFont="1" applyFill="1" applyBorder="1" applyAlignment="1"/>
    <xf numFmtId="45" fontId="1" fillId="11" borderId="3" xfId="4" applyNumberFormat="1" applyFont="1" applyFill="1" applyBorder="1" applyAlignment="1"/>
    <xf numFmtId="45" fontId="1" fillId="11" borderId="1" xfId="4" applyNumberFormat="1" applyFont="1" applyFill="1" applyBorder="1" applyAlignment="1"/>
    <xf numFmtId="45" fontId="1" fillId="11" borderId="4" xfId="4" applyNumberFormat="1" applyFont="1" applyFill="1" applyBorder="1" applyAlignment="1"/>
    <xf numFmtId="45" fontId="1" fillId="12" borderId="3" xfId="4" applyNumberFormat="1" applyFont="1" applyFill="1" applyBorder="1" applyAlignment="1"/>
    <xf numFmtId="45" fontId="1" fillId="12" borderId="1" xfId="4" applyNumberFormat="1" applyFont="1" applyFill="1" applyBorder="1" applyAlignment="1"/>
    <xf numFmtId="45" fontId="1" fillId="12" borderId="4" xfId="4" applyNumberFormat="1" applyFont="1" applyFill="1" applyBorder="1" applyAlignment="1"/>
    <xf numFmtId="45" fontId="1" fillId="13" borderId="3" xfId="4" applyNumberFormat="1" applyFont="1" applyFill="1" applyBorder="1">
      <alignment vertical="center"/>
    </xf>
    <xf numFmtId="45" fontId="1" fillId="13" borderId="1" xfId="4" applyNumberFormat="1" applyFont="1" applyFill="1" applyBorder="1">
      <alignment vertical="center"/>
    </xf>
    <xf numFmtId="45" fontId="1" fillId="13" borderId="4" xfId="4" applyNumberFormat="1" applyFont="1" applyFill="1" applyBorder="1">
      <alignment vertical="center"/>
    </xf>
    <xf numFmtId="45" fontId="1" fillId="5" borderId="3" xfId="4" applyNumberFormat="1" applyFont="1" applyFill="1" applyBorder="1">
      <alignment vertical="center"/>
    </xf>
    <xf numFmtId="45" fontId="1" fillId="5" borderId="1" xfId="4" applyNumberFormat="1" applyFont="1" applyFill="1" applyBorder="1">
      <alignment vertical="center"/>
    </xf>
    <xf numFmtId="45" fontId="1" fillId="5" borderId="4" xfId="4" applyNumberFormat="1" applyFont="1" applyFill="1" applyBorder="1">
      <alignment vertical="center"/>
    </xf>
    <xf numFmtId="45" fontId="1" fillId="4" borderId="22" xfId="4" applyNumberFormat="1" applyFont="1" applyFill="1" applyBorder="1" applyAlignment="1"/>
    <xf numFmtId="45" fontId="1" fillId="4" borderId="23" xfId="4" applyNumberFormat="1" applyFont="1" applyFill="1" applyBorder="1" applyAlignment="1"/>
    <xf numFmtId="45" fontId="1" fillId="4" borderId="24" xfId="4" applyNumberFormat="1" applyFont="1" applyFill="1" applyBorder="1" applyAlignment="1"/>
    <xf numFmtId="45" fontId="1" fillId="5" borderId="22" xfId="4" applyNumberFormat="1" applyFont="1" applyFill="1" applyBorder="1" applyAlignment="1"/>
    <xf numFmtId="45" fontId="1" fillId="5" borderId="23" xfId="4" applyNumberFormat="1" applyFont="1" applyFill="1" applyBorder="1" applyAlignment="1"/>
    <xf numFmtId="45" fontId="1" fillId="5" borderId="24" xfId="4" applyNumberFormat="1" applyFont="1" applyFill="1" applyBorder="1" applyAlignment="1"/>
    <xf numFmtId="45" fontId="1" fillId="6" borderId="22" xfId="4" applyNumberFormat="1" applyFont="1" applyFill="1" applyBorder="1" applyAlignment="1"/>
    <xf numFmtId="45" fontId="1" fillId="6" borderId="25" xfId="4" applyNumberFormat="1" applyFont="1" applyFill="1" applyBorder="1" applyAlignment="1"/>
    <xf numFmtId="45" fontId="1" fillId="6" borderId="24" xfId="4" applyNumberFormat="1" applyFont="1" applyFill="1" applyBorder="1" applyAlignment="1"/>
    <xf numFmtId="45" fontId="1" fillId="7" borderId="22" xfId="4" applyNumberFormat="1" applyFont="1" applyFill="1" applyBorder="1" applyAlignment="1"/>
    <xf numFmtId="45" fontId="1" fillId="7" borderId="23" xfId="4" applyNumberFormat="1" applyFont="1" applyFill="1" applyBorder="1" applyAlignment="1"/>
    <xf numFmtId="45" fontId="1" fillId="7" borderId="24" xfId="4" applyNumberFormat="1" applyFont="1" applyFill="1" applyBorder="1" applyAlignment="1"/>
    <xf numFmtId="45" fontId="1" fillId="8" borderId="22" xfId="4" applyNumberFormat="1" applyFont="1" applyFill="1" applyBorder="1" applyAlignment="1"/>
    <xf numFmtId="45" fontId="1" fillId="8" borderId="23" xfId="4" applyNumberFormat="1" applyFont="1" applyFill="1" applyBorder="1" applyAlignment="1"/>
    <xf numFmtId="45" fontId="1" fillId="8" borderId="24" xfId="4" applyNumberFormat="1" applyFont="1" applyFill="1" applyBorder="1" applyAlignment="1"/>
    <xf numFmtId="45" fontId="1" fillId="9" borderId="22" xfId="4" applyNumberFormat="1" applyFont="1" applyFill="1" applyBorder="1" applyAlignment="1"/>
    <xf numFmtId="45" fontId="1" fillId="9" borderId="25" xfId="4" applyNumberFormat="1" applyFont="1" applyFill="1" applyBorder="1" applyAlignment="1"/>
    <xf numFmtId="45" fontId="1" fillId="9" borderId="23" xfId="4" applyNumberFormat="1" applyFont="1" applyFill="1" applyBorder="1" applyAlignment="1"/>
    <xf numFmtId="45" fontId="1" fillId="9" borderId="24" xfId="4" applyNumberFormat="1" applyFont="1" applyFill="1" applyBorder="1" applyAlignment="1"/>
    <xf numFmtId="45" fontId="1" fillId="10" borderId="22" xfId="4" applyNumberFormat="1" applyFont="1" applyFill="1" applyBorder="1" applyAlignment="1"/>
    <xf numFmtId="45" fontId="1" fillId="10" borderId="23" xfId="4" applyNumberFormat="1" applyFont="1" applyFill="1" applyBorder="1" applyAlignment="1"/>
    <xf numFmtId="45" fontId="1" fillId="10" borderId="25" xfId="4" applyNumberFormat="1" applyFont="1" applyFill="1" applyBorder="1" applyAlignment="1"/>
    <xf numFmtId="45" fontId="1" fillId="11" borderId="22" xfId="4" applyNumberFormat="1" applyFont="1" applyFill="1" applyBorder="1" applyAlignment="1"/>
    <xf numFmtId="45" fontId="1" fillId="11" borderId="23" xfId="4" applyNumberFormat="1" applyFont="1" applyFill="1" applyBorder="1" applyAlignment="1"/>
    <xf numFmtId="45" fontId="1" fillId="11" borderId="24" xfId="4" applyNumberFormat="1" applyFont="1" applyFill="1" applyBorder="1" applyAlignment="1"/>
    <xf numFmtId="45" fontId="1" fillId="12" borderId="22" xfId="4" applyNumberFormat="1" applyFont="1" applyFill="1" applyBorder="1" applyAlignment="1"/>
    <xf numFmtId="45" fontId="1" fillId="12" borderId="23" xfId="4" applyNumberFormat="1" applyFont="1" applyFill="1" applyBorder="1" applyAlignment="1"/>
    <xf numFmtId="45" fontId="1" fillId="12" borderId="24" xfId="4" applyNumberFormat="1" applyFont="1" applyFill="1" applyBorder="1" applyAlignment="1"/>
    <xf numFmtId="45" fontId="1" fillId="13" borderId="22" xfId="4" applyNumberFormat="1" applyFont="1" applyFill="1" applyBorder="1">
      <alignment vertical="center"/>
    </xf>
    <xf numFmtId="45" fontId="1" fillId="13" borderId="23" xfId="4" applyNumberFormat="1" applyFont="1" applyFill="1" applyBorder="1">
      <alignment vertical="center"/>
    </xf>
    <xf numFmtId="45" fontId="1" fillId="13" borderId="24" xfId="4" applyNumberFormat="1" applyFont="1" applyFill="1" applyBorder="1">
      <alignment vertical="center"/>
    </xf>
    <xf numFmtId="45" fontId="1" fillId="5" borderId="22" xfId="4" applyNumberFormat="1" applyFont="1" applyFill="1" applyBorder="1">
      <alignment vertical="center"/>
    </xf>
    <xf numFmtId="45" fontId="1" fillId="5" borderId="23" xfId="4" applyNumberFormat="1" applyFont="1" applyFill="1" applyBorder="1">
      <alignment vertical="center"/>
    </xf>
    <xf numFmtId="45" fontId="1" fillId="5" borderId="24" xfId="4" applyNumberFormat="1" applyFont="1" applyFill="1" applyBorder="1">
      <alignment vertical="center"/>
    </xf>
    <xf numFmtId="0" fontId="2" fillId="15" borderId="13" xfId="4" applyNumberFormat="1" applyFont="1" applyFill="1" applyBorder="1" applyAlignment="1" applyProtection="1"/>
    <xf numFmtId="0" fontId="2" fillId="15" borderId="11" xfId="4" applyNumberFormat="1" applyFont="1" applyFill="1" applyBorder="1" applyAlignment="1" applyProtection="1"/>
    <xf numFmtId="0" fontId="2" fillId="15" borderId="12" xfId="4" applyNumberFormat="1" applyFont="1" applyFill="1" applyBorder="1" applyAlignment="1" applyProtection="1"/>
    <xf numFmtId="0" fontId="1" fillId="15" borderId="16" xfId="4" applyNumberFormat="1" applyFont="1" applyFill="1" applyBorder="1" applyAlignment="1" applyProtection="1"/>
    <xf numFmtId="0" fontId="1" fillId="15" borderId="17" xfId="4" applyNumberFormat="1" applyFont="1" applyFill="1" applyBorder="1" applyAlignment="1" applyProtection="1"/>
    <xf numFmtId="0" fontId="1" fillId="15" borderId="19" xfId="4" applyNumberFormat="1" applyFont="1" applyFill="1" applyBorder="1" applyAlignment="1" applyProtection="1"/>
    <xf numFmtId="0" fontId="1" fillId="15" borderId="6" xfId="4" applyNumberFormat="1" applyFont="1" applyFill="1" applyBorder="1" applyAlignment="1" applyProtection="1"/>
    <xf numFmtId="0" fontId="1" fillId="15" borderId="7" xfId="4" applyNumberFormat="1" applyFont="1" applyFill="1" applyBorder="1" applyAlignment="1" applyProtection="1"/>
    <xf numFmtId="0" fontId="1" fillId="15" borderId="9" xfId="4" applyNumberFormat="1" applyFont="1" applyFill="1" applyBorder="1" applyAlignment="1" applyProtection="1"/>
    <xf numFmtId="45" fontId="1" fillId="15" borderId="1" xfId="4" applyNumberFormat="1" applyFont="1" applyFill="1" applyBorder="1" applyAlignment="1" applyProtection="1"/>
    <xf numFmtId="45" fontId="1" fillId="15" borderId="5" xfId="4" applyNumberFormat="1" applyFont="1" applyFill="1" applyBorder="1" applyAlignment="1" applyProtection="1"/>
    <xf numFmtId="45" fontId="1" fillId="15" borderId="1" xfId="4" applyNumberFormat="1" applyFont="1" applyFill="1" applyBorder="1" applyAlignment="1"/>
    <xf numFmtId="45" fontId="1" fillId="15" borderId="5" xfId="4" applyNumberFormat="1" applyFont="1" applyFill="1" applyBorder="1" applyAlignment="1"/>
    <xf numFmtId="45" fontId="1" fillId="15" borderId="23" xfId="4" applyNumberFormat="1" applyFont="1" applyFill="1" applyBorder="1" applyAlignment="1"/>
    <xf numFmtId="45" fontId="1" fillId="15" borderId="25" xfId="4" applyNumberFormat="1" applyFont="1" applyFill="1" applyBorder="1" applyAlignment="1"/>
    <xf numFmtId="45" fontId="1" fillId="15" borderId="7" xfId="4" applyNumberFormat="1" applyFont="1" applyFill="1" applyBorder="1" applyAlignment="1"/>
    <xf numFmtId="45" fontId="1" fillId="15" borderId="9" xfId="4" applyNumberFormat="1" applyFont="1" applyFill="1" applyBorder="1" applyAlignment="1"/>
    <xf numFmtId="0" fontId="1" fillId="16" borderId="13" xfId="4" applyNumberFormat="1" applyFont="1" applyFill="1" applyBorder="1" applyAlignment="1" applyProtection="1"/>
    <xf numFmtId="0" fontId="1" fillId="16" borderId="11" xfId="4" applyNumberFormat="1" applyFont="1" applyFill="1" applyBorder="1" applyAlignment="1" applyProtection="1"/>
    <xf numFmtId="0" fontId="1" fillId="16" borderId="12" xfId="4" applyNumberFormat="1" applyFont="1" applyFill="1" applyBorder="1" applyAlignment="1" applyProtection="1"/>
    <xf numFmtId="0" fontId="1" fillId="16" borderId="26" xfId="4" applyNumberFormat="1" applyFont="1" applyFill="1" applyBorder="1" applyAlignment="1" applyProtection="1"/>
    <xf numFmtId="0" fontId="1" fillId="16" borderId="17" xfId="4" applyNumberFormat="1" applyFont="1" applyFill="1" applyBorder="1" applyAlignment="1" applyProtection="1"/>
    <xf numFmtId="0" fontId="1" fillId="16" borderId="18" xfId="4" applyNumberFormat="1" applyFont="1" applyFill="1" applyBorder="1" applyAlignment="1" applyProtection="1"/>
    <xf numFmtId="0" fontId="1" fillId="16" borderId="27" xfId="4" applyNumberFormat="1" applyFont="1" applyFill="1" applyBorder="1" applyAlignment="1" applyProtection="1"/>
    <xf numFmtId="0" fontId="1" fillId="16" borderId="7" xfId="4" applyNumberFormat="1" applyFont="1" applyFill="1" applyBorder="1" applyAlignment="1" applyProtection="1"/>
    <xf numFmtId="0" fontId="1" fillId="16" borderId="8" xfId="4" applyNumberFormat="1" applyFont="1" applyFill="1" applyBorder="1" applyAlignment="1" applyProtection="1"/>
    <xf numFmtId="45" fontId="1" fillId="16" borderId="3" xfId="4" applyNumberFormat="1" applyFont="1" applyFill="1" applyBorder="1" applyAlignment="1" applyProtection="1"/>
    <xf numFmtId="45" fontId="1" fillId="16" borderId="1" xfId="4" applyNumberFormat="1" applyFont="1" applyFill="1" applyBorder="1" applyAlignment="1" applyProtection="1"/>
    <xf numFmtId="45" fontId="1" fillId="16" borderId="4" xfId="4" applyNumberFormat="1" applyFont="1" applyFill="1" applyBorder="1" applyAlignment="1" applyProtection="1"/>
    <xf numFmtId="45" fontId="1" fillId="16" borderId="3" xfId="4" applyNumberFormat="1" applyFont="1" applyFill="1" applyBorder="1" applyAlignment="1"/>
    <xf numFmtId="45" fontId="1" fillId="16" borderId="1" xfId="4" applyNumberFormat="1" applyFont="1" applyFill="1" applyBorder="1" applyAlignment="1"/>
    <xf numFmtId="45" fontId="1" fillId="16" borderId="4" xfId="4" applyNumberFormat="1" applyFont="1" applyFill="1" applyBorder="1" applyAlignment="1"/>
    <xf numFmtId="45" fontId="1" fillId="16" borderId="22" xfId="4" applyNumberFormat="1" applyFont="1" applyFill="1" applyBorder="1" applyAlignment="1"/>
    <xf numFmtId="45" fontId="1" fillId="16" borderId="23" xfId="4" applyNumberFormat="1" applyFont="1" applyFill="1" applyBorder="1" applyAlignment="1"/>
    <xf numFmtId="45" fontId="1" fillId="16" borderId="24" xfId="4" applyNumberFormat="1" applyFont="1" applyFill="1" applyBorder="1" applyAlignment="1"/>
    <xf numFmtId="0" fontId="0" fillId="16" borderId="0" xfId="0" applyFill="1"/>
    <xf numFmtId="45" fontId="1" fillId="10" borderId="7" xfId="4" applyNumberFormat="1" applyFont="1" applyFill="1" applyBorder="1" applyAlignment="1"/>
    <xf numFmtId="45" fontId="1" fillId="10" borderId="9" xfId="4" applyNumberFormat="1" applyFont="1" applyFill="1" applyBorder="1" applyAlignment="1"/>
    <xf numFmtId="45" fontId="1" fillId="11" borderId="6" xfId="4" applyNumberFormat="1" applyFont="1" applyFill="1" applyBorder="1" applyAlignment="1"/>
    <xf numFmtId="45" fontId="1" fillId="11" borderId="7" xfId="4" applyNumberFormat="1" applyFont="1" applyFill="1" applyBorder="1" applyAlignment="1"/>
    <xf numFmtId="45" fontId="1" fillId="11" borderId="8" xfId="4" applyNumberFormat="1" applyFont="1" applyFill="1" applyBorder="1" applyAlignment="1"/>
    <xf numFmtId="45" fontId="1" fillId="12" borderId="6" xfId="4" applyNumberFormat="1" applyFont="1" applyFill="1" applyBorder="1" applyAlignment="1"/>
    <xf numFmtId="45" fontId="1" fillId="12" borderId="7" xfId="4" applyNumberFormat="1" applyFont="1" applyFill="1" applyBorder="1" applyAlignment="1"/>
    <xf numFmtId="45" fontId="1" fillId="12" borderId="8" xfId="4" applyNumberFormat="1" applyFont="1" applyFill="1" applyBorder="1" applyAlignment="1"/>
    <xf numFmtId="45" fontId="1" fillId="16" borderId="6" xfId="4" applyNumberFormat="1" applyFont="1" applyFill="1" applyBorder="1" applyAlignment="1"/>
    <xf numFmtId="45" fontId="1" fillId="16" borderId="7" xfId="4" applyNumberFormat="1" applyFont="1" applyFill="1" applyBorder="1" applyAlignment="1"/>
    <xf numFmtId="45" fontId="1" fillId="16" borderId="8" xfId="4" applyNumberFormat="1" applyFont="1" applyFill="1" applyBorder="1" applyAlignment="1"/>
    <xf numFmtId="45" fontId="1" fillId="13" borderId="6" xfId="4" applyNumberFormat="1" applyFont="1" applyFill="1" applyBorder="1">
      <alignment vertical="center"/>
    </xf>
    <xf numFmtId="45" fontId="1" fillId="13" borderId="7" xfId="4" applyNumberFormat="1" applyFont="1" applyFill="1" applyBorder="1">
      <alignment vertical="center"/>
    </xf>
    <xf numFmtId="45" fontId="1" fillId="13" borderId="8" xfId="4" applyNumberFormat="1" applyFont="1" applyFill="1" applyBorder="1">
      <alignment vertical="center"/>
    </xf>
    <xf numFmtId="45" fontId="1" fillId="5" borderId="6" xfId="4" applyNumberFormat="1" applyFont="1" applyFill="1" applyBorder="1">
      <alignment vertical="center"/>
    </xf>
    <xf numFmtId="45" fontId="1" fillId="5" borderId="7" xfId="4" applyNumberFormat="1" applyFont="1" applyFill="1" applyBorder="1">
      <alignment vertical="center"/>
    </xf>
    <xf numFmtId="45" fontId="1" fillId="5" borderId="8" xfId="4" applyNumberFormat="1" applyFont="1" applyFill="1" applyBorder="1">
      <alignment vertical="center"/>
    </xf>
    <xf numFmtId="0" fontId="1" fillId="0" borderId="0" xfId="0" applyFont="1" applyFill="1"/>
    <xf numFmtId="164" fontId="1" fillId="0" borderId="0" xfId="0" applyNumberFormat="1" applyFont="1" applyFill="1"/>
    <xf numFmtId="0" fontId="2" fillId="17" borderId="28" xfId="4" applyNumberFormat="1" applyFont="1" applyFill="1" applyBorder="1" applyAlignment="1" applyProtection="1"/>
    <xf numFmtId="45" fontId="1" fillId="15" borderId="29" xfId="4" applyNumberFormat="1" applyFont="1" applyFill="1" applyBorder="1" applyAlignment="1"/>
    <xf numFmtId="45" fontId="1" fillId="15" borderId="30" xfId="4" applyNumberFormat="1" applyFont="1" applyFill="1" applyBorder="1" applyAlignment="1"/>
    <xf numFmtId="45" fontId="1" fillId="15" borderId="29" xfId="4" applyNumberFormat="1" applyFont="1" applyFill="1" applyBorder="1" applyAlignment="1" applyProtection="1"/>
    <xf numFmtId="45" fontId="1" fillId="15" borderId="27" xfId="4" applyNumberFormat="1" applyFont="1" applyFill="1" applyBorder="1" applyAlignment="1"/>
    <xf numFmtId="0" fontId="1" fillId="0" borderId="10" xfId="4" applyFont="1" applyBorder="1">
      <alignment vertical="center"/>
    </xf>
    <xf numFmtId="45" fontId="2" fillId="14" borderId="15" xfId="4" applyNumberFormat="1" applyFont="1" applyFill="1" applyBorder="1" applyAlignment="1" applyProtection="1"/>
    <xf numFmtId="0" fontId="2" fillId="0" borderId="31" xfId="4" applyNumberFormat="1" applyFont="1" applyFill="1" applyBorder="1" applyAlignment="1"/>
    <xf numFmtId="0" fontId="2" fillId="0" borderId="20" xfId="4" applyNumberFormat="1" applyFont="1" applyFill="1" applyBorder="1" applyAlignment="1"/>
    <xf numFmtId="0" fontId="2" fillId="0" borderId="10" xfId="4" applyNumberFormat="1" applyFont="1" applyFill="1" applyBorder="1" applyAlignment="1" applyProtection="1"/>
    <xf numFmtId="0" fontId="2" fillId="0" borderId="31" xfId="4" applyNumberFormat="1" applyFont="1" applyFill="1" applyBorder="1" applyAlignment="1" applyProtection="1"/>
    <xf numFmtId="0" fontId="1" fillId="0" borderId="31" xfId="4" applyFont="1" applyBorder="1" applyProtection="1">
      <alignment vertical="center"/>
    </xf>
    <xf numFmtId="45" fontId="1" fillId="18" borderId="17" xfId="4" applyNumberFormat="1" applyFont="1" applyFill="1" applyBorder="1" applyProtection="1">
      <alignment vertical="center"/>
    </xf>
    <xf numFmtId="45" fontId="1" fillId="18" borderId="3" xfId="4" applyNumberFormat="1" applyFont="1" applyFill="1" applyBorder="1" applyProtection="1">
      <alignment vertical="center"/>
    </xf>
    <xf numFmtId="45" fontId="1" fillId="18" borderId="1" xfId="4" applyNumberFormat="1" applyFont="1" applyFill="1" applyBorder="1" applyProtection="1">
      <alignment vertical="center"/>
    </xf>
    <xf numFmtId="45" fontId="1" fillId="18" borderId="3" xfId="4" applyNumberFormat="1" applyFont="1" applyFill="1" applyBorder="1">
      <alignment vertical="center"/>
    </xf>
    <xf numFmtId="45" fontId="1" fillId="18" borderId="1" xfId="4" applyNumberFormat="1" applyFont="1" applyFill="1" applyBorder="1">
      <alignment vertical="center"/>
    </xf>
    <xf numFmtId="45" fontId="1" fillId="18" borderId="22" xfId="4" applyNumberFormat="1" applyFont="1" applyFill="1" applyBorder="1">
      <alignment vertical="center"/>
    </xf>
    <xf numFmtId="45" fontId="1" fillId="18" borderId="23" xfId="4" applyNumberFormat="1" applyFont="1" applyFill="1" applyBorder="1">
      <alignment vertical="center"/>
    </xf>
    <xf numFmtId="45" fontId="1" fillId="18" borderId="6" xfId="4" applyNumberFormat="1" applyFont="1" applyFill="1" applyBorder="1">
      <alignment vertical="center"/>
    </xf>
    <xf numFmtId="45" fontId="1" fillId="18" borderId="7" xfId="4" applyNumberFormat="1" applyFont="1" applyFill="1" applyBorder="1">
      <alignment vertical="center"/>
    </xf>
    <xf numFmtId="0" fontId="0" fillId="0" borderId="0" xfId="0" applyBorder="1"/>
    <xf numFmtId="0" fontId="1" fillId="0" borderId="31" xfId="4" applyFont="1" applyBorder="1">
      <alignment vertical="center"/>
    </xf>
    <xf numFmtId="0" fontId="2" fillId="0" borderId="9" xfId="4" applyNumberFormat="1" applyFont="1" applyFill="1" applyBorder="1" applyAlignment="1"/>
    <xf numFmtId="0" fontId="2" fillId="0" borderId="10" xfId="4" applyNumberFormat="1" applyFont="1" applyFill="1" applyBorder="1" applyAlignment="1"/>
    <xf numFmtId="45" fontId="1" fillId="15" borderId="32" xfId="4" applyNumberFormat="1" applyFont="1" applyFill="1" applyBorder="1" applyAlignment="1"/>
    <xf numFmtId="45" fontId="1" fillId="15" borderId="33" xfId="4" applyNumberFormat="1" applyFont="1" applyFill="1" applyBorder="1" applyAlignment="1"/>
    <xf numFmtId="45" fontId="1" fillId="4" borderId="34" xfId="4" applyNumberFormat="1" applyFont="1" applyFill="1" applyBorder="1" applyAlignment="1"/>
    <xf numFmtId="45" fontId="1" fillId="4" borderId="32" xfId="4" applyNumberFormat="1" applyFont="1" applyFill="1" applyBorder="1" applyAlignment="1"/>
    <xf numFmtId="45" fontId="1" fillId="4" borderId="35" xfId="4" applyNumberFormat="1" applyFont="1" applyFill="1" applyBorder="1" applyAlignment="1"/>
    <xf numFmtId="45" fontId="1" fillId="5" borderId="34" xfId="4" applyNumberFormat="1" applyFont="1" applyFill="1" applyBorder="1" applyAlignment="1"/>
    <xf numFmtId="45" fontId="1" fillId="5" borderId="32" xfId="4" applyNumberFormat="1" applyFont="1" applyFill="1" applyBorder="1" applyAlignment="1"/>
    <xf numFmtId="45" fontId="1" fillId="5" borderId="35" xfId="4" applyNumberFormat="1" applyFont="1" applyFill="1" applyBorder="1" applyAlignment="1"/>
    <xf numFmtId="45" fontId="1" fillId="6" borderId="34" xfId="4" applyNumberFormat="1" applyFont="1" applyFill="1" applyBorder="1" applyAlignment="1"/>
    <xf numFmtId="45" fontId="1" fillId="6" borderId="33" xfId="4" applyNumberFormat="1" applyFont="1" applyFill="1" applyBorder="1" applyAlignment="1"/>
    <xf numFmtId="45" fontId="1" fillId="6" borderId="35" xfId="4" applyNumberFormat="1" applyFont="1" applyFill="1" applyBorder="1" applyAlignment="1"/>
    <xf numFmtId="45" fontId="1" fillId="7" borderId="34" xfId="4" applyNumberFormat="1" applyFont="1" applyFill="1" applyBorder="1" applyAlignment="1"/>
    <xf numFmtId="45" fontId="1" fillId="7" borderId="32" xfId="4" applyNumberFormat="1" applyFont="1" applyFill="1" applyBorder="1" applyAlignment="1"/>
    <xf numFmtId="45" fontId="1" fillId="7" borderId="35" xfId="4" applyNumberFormat="1" applyFont="1" applyFill="1" applyBorder="1" applyAlignment="1"/>
    <xf numFmtId="45" fontId="1" fillId="8" borderId="34" xfId="4" applyNumberFormat="1" applyFont="1" applyFill="1" applyBorder="1" applyAlignment="1"/>
    <xf numFmtId="45" fontId="1" fillId="8" borderId="32" xfId="4" applyNumberFormat="1" applyFont="1" applyFill="1" applyBorder="1" applyAlignment="1"/>
    <xf numFmtId="45" fontId="1" fillId="8" borderId="35" xfId="4" applyNumberFormat="1" applyFont="1" applyFill="1" applyBorder="1" applyAlignment="1"/>
    <xf numFmtId="45" fontId="1" fillId="9" borderId="34" xfId="4" applyNumberFormat="1" applyFont="1" applyFill="1" applyBorder="1" applyAlignment="1"/>
    <xf numFmtId="45" fontId="1" fillId="9" borderId="33" xfId="4" applyNumberFormat="1" applyFont="1" applyFill="1" applyBorder="1" applyAlignment="1"/>
    <xf numFmtId="45" fontId="1" fillId="9" borderId="32" xfId="4" applyNumberFormat="1" applyFont="1" applyFill="1" applyBorder="1" applyAlignment="1"/>
    <xf numFmtId="45" fontId="1" fillId="9" borderId="35" xfId="4" applyNumberFormat="1" applyFont="1" applyFill="1" applyBorder="1" applyAlignment="1"/>
    <xf numFmtId="45" fontId="1" fillId="10" borderId="34" xfId="4" applyNumberFormat="1" applyFont="1" applyFill="1" applyBorder="1" applyAlignment="1"/>
    <xf numFmtId="45" fontId="1" fillId="10" borderId="32" xfId="4" applyNumberFormat="1" applyFont="1" applyFill="1" applyBorder="1" applyAlignment="1"/>
    <xf numFmtId="45" fontId="1" fillId="10" borderId="33" xfId="4" applyNumberFormat="1" applyFont="1" applyFill="1" applyBorder="1" applyAlignment="1"/>
    <xf numFmtId="45" fontId="1" fillId="11" borderId="34" xfId="4" applyNumberFormat="1" applyFont="1" applyFill="1" applyBorder="1" applyAlignment="1"/>
    <xf numFmtId="45" fontId="1" fillId="11" borderId="32" xfId="4" applyNumberFormat="1" applyFont="1" applyFill="1" applyBorder="1" applyAlignment="1"/>
    <xf numFmtId="45" fontId="1" fillId="11" borderId="35" xfId="4" applyNumberFormat="1" applyFont="1" applyFill="1" applyBorder="1" applyAlignment="1"/>
    <xf numFmtId="45" fontId="1" fillId="12" borderId="34" xfId="4" applyNumberFormat="1" applyFont="1" applyFill="1" applyBorder="1" applyAlignment="1"/>
    <xf numFmtId="45" fontId="1" fillId="12" borderId="32" xfId="4" applyNumberFormat="1" applyFont="1" applyFill="1" applyBorder="1" applyAlignment="1"/>
    <xf numFmtId="45" fontId="1" fillId="12" borderId="35" xfId="4" applyNumberFormat="1" applyFont="1" applyFill="1" applyBorder="1" applyAlignment="1"/>
    <xf numFmtId="45" fontId="1" fillId="16" borderId="34" xfId="4" applyNumberFormat="1" applyFont="1" applyFill="1" applyBorder="1" applyAlignment="1"/>
    <xf numFmtId="45" fontId="1" fillId="16" borderId="32" xfId="4" applyNumberFormat="1" applyFont="1" applyFill="1" applyBorder="1" applyAlignment="1"/>
    <xf numFmtId="45" fontId="1" fillId="16" borderId="35" xfId="4" applyNumberFormat="1" applyFont="1" applyFill="1" applyBorder="1" applyAlignment="1"/>
    <xf numFmtId="45" fontId="1" fillId="13" borderId="34" xfId="4" applyNumberFormat="1" applyFont="1" applyFill="1" applyBorder="1">
      <alignment vertical="center"/>
    </xf>
    <xf numFmtId="45" fontId="1" fillId="13" borderId="32" xfId="4" applyNumberFormat="1" applyFont="1" applyFill="1" applyBorder="1">
      <alignment vertical="center"/>
    </xf>
    <xf numFmtId="45" fontId="1" fillId="13" borderId="35" xfId="4" applyNumberFormat="1" applyFont="1" applyFill="1" applyBorder="1">
      <alignment vertical="center"/>
    </xf>
    <xf numFmtId="45" fontId="1" fillId="5" borderId="34" xfId="4" applyNumberFormat="1" applyFont="1" applyFill="1" applyBorder="1">
      <alignment vertical="center"/>
    </xf>
    <xf numFmtId="45" fontId="1" fillId="5" borderId="32" xfId="4" applyNumberFormat="1" applyFont="1" applyFill="1" applyBorder="1">
      <alignment vertical="center"/>
    </xf>
    <xf numFmtId="45" fontId="1" fillId="5" borderId="35" xfId="4" applyNumberFormat="1" applyFont="1" applyFill="1" applyBorder="1">
      <alignment vertical="center"/>
    </xf>
    <xf numFmtId="45" fontId="1" fillId="18" borderId="34" xfId="4" applyNumberFormat="1" applyFont="1" applyFill="1" applyBorder="1">
      <alignment vertical="center"/>
    </xf>
    <xf numFmtId="45" fontId="1" fillId="18" borderId="32" xfId="4" applyNumberFormat="1" applyFont="1" applyFill="1" applyBorder="1">
      <alignment vertical="center"/>
    </xf>
    <xf numFmtId="45" fontId="2" fillId="17" borderId="10" xfId="4" applyNumberFormat="1" applyFont="1" applyFill="1" applyBorder="1" applyAlignment="1" applyProtection="1"/>
    <xf numFmtId="45" fontId="1" fillId="15" borderId="36" xfId="4" applyNumberFormat="1" applyFont="1" applyFill="1" applyBorder="1" applyAlignment="1"/>
    <xf numFmtId="0" fontId="2" fillId="14" borderId="28" xfId="4" applyNumberFormat="1" applyFont="1" applyFill="1" applyBorder="1" applyAlignment="1" applyProtection="1"/>
    <xf numFmtId="0" fontId="2" fillId="14" borderId="37" xfId="4" applyNumberFormat="1" applyFont="1" applyFill="1" applyBorder="1" applyAlignment="1" applyProtection="1"/>
    <xf numFmtId="0" fontId="1" fillId="0" borderId="38" xfId="4" applyFont="1" applyBorder="1" applyProtection="1">
      <alignment vertical="center"/>
    </xf>
    <xf numFmtId="0" fontId="1" fillId="0" borderId="12" xfId="4" applyFont="1" applyBorder="1" applyProtection="1">
      <alignment vertical="center"/>
    </xf>
    <xf numFmtId="45" fontId="2" fillId="14" borderId="16" xfId="4" applyNumberFormat="1" applyFont="1" applyFill="1" applyBorder="1" applyAlignment="1" applyProtection="1"/>
    <xf numFmtId="45" fontId="0" fillId="18" borderId="0" xfId="0" applyNumberFormat="1" applyFill="1"/>
    <xf numFmtId="45" fontId="1" fillId="18" borderId="16" xfId="4" applyNumberFormat="1" applyFont="1" applyFill="1" applyBorder="1">
      <alignment vertical="center"/>
    </xf>
    <xf numFmtId="45" fontId="1" fillId="18" borderId="11" xfId="4" applyNumberFormat="1" applyFont="1" applyFill="1" applyBorder="1" applyProtection="1">
      <alignment vertical="center"/>
    </xf>
    <xf numFmtId="45" fontId="1" fillId="5" borderId="26" xfId="4" applyNumberFormat="1" applyFont="1" applyFill="1" applyBorder="1" applyAlignment="1" applyProtection="1"/>
    <xf numFmtId="45" fontId="1" fillId="5" borderId="17" xfId="4" applyNumberFormat="1" applyFont="1" applyFill="1" applyBorder="1" applyAlignment="1" applyProtection="1"/>
    <xf numFmtId="45" fontId="1" fillId="5" borderId="18" xfId="4" applyNumberFormat="1" applyFont="1" applyFill="1" applyBorder="1" applyAlignment="1" applyProtection="1"/>
    <xf numFmtId="45" fontId="1" fillId="18" borderId="26" xfId="4" applyNumberFormat="1" applyFont="1" applyFill="1" applyBorder="1" applyAlignment="1" applyProtection="1"/>
    <xf numFmtId="45" fontId="1" fillId="18" borderId="17" xfId="4" applyNumberFormat="1" applyFont="1" applyFill="1" applyBorder="1" applyAlignment="1" applyProtection="1"/>
    <xf numFmtId="45" fontId="1" fillId="5" borderId="27" xfId="4" applyNumberFormat="1" applyFont="1" applyFill="1" applyBorder="1" applyProtection="1">
      <alignment vertical="center"/>
    </xf>
    <xf numFmtId="45" fontId="1" fillId="5" borderId="7" xfId="4" applyNumberFormat="1" applyFont="1" applyFill="1" applyBorder="1" applyProtection="1">
      <alignment vertical="center"/>
    </xf>
    <xf numFmtId="45" fontId="1" fillId="5" borderId="8" xfId="4" applyNumberFormat="1" applyFont="1" applyFill="1" applyBorder="1" applyProtection="1">
      <alignment vertical="center"/>
    </xf>
    <xf numFmtId="45" fontId="1" fillId="18" borderId="27" xfId="4" applyNumberFormat="1" applyFont="1" applyFill="1" applyBorder="1" applyProtection="1">
      <alignment vertical="center"/>
    </xf>
    <xf numFmtId="45" fontId="1" fillId="18" borderId="7" xfId="4" applyNumberFormat="1" applyFont="1" applyFill="1" applyBorder="1" applyProtection="1">
      <alignment vertical="center"/>
    </xf>
    <xf numFmtId="45" fontId="1" fillId="0" borderId="0" xfId="0" applyNumberFormat="1" applyFont="1" applyFill="1"/>
    <xf numFmtId="45" fontId="0" fillId="0" borderId="0" xfId="0" applyNumberFormat="1" applyFill="1"/>
    <xf numFmtId="45" fontId="0" fillId="0" borderId="0" xfId="0" applyNumberFormat="1"/>
    <xf numFmtId="0" fontId="1" fillId="5" borderId="13" xfId="4" applyNumberFormat="1" applyFont="1" applyFill="1" applyBorder="1" applyProtection="1">
      <alignment vertical="center"/>
    </xf>
    <xf numFmtId="0" fontId="1" fillId="5" borderId="11" xfId="4" applyNumberFormat="1" applyFont="1" applyFill="1" applyBorder="1" applyProtection="1">
      <alignment vertical="center"/>
    </xf>
    <xf numFmtId="0" fontId="1" fillId="5" borderId="12" xfId="4" applyNumberFormat="1" applyFont="1" applyFill="1" applyBorder="1" applyProtection="1">
      <alignment vertical="center"/>
    </xf>
    <xf numFmtId="0" fontId="1" fillId="18" borderId="13" xfId="4" applyNumberFormat="1" applyFont="1" applyFill="1" applyBorder="1" applyProtection="1">
      <alignment vertical="center"/>
    </xf>
    <xf numFmtId="0" fontId="1" fillId="18" borderId="11" xfId="4" applyNumberFormat="1" applyFont="1" applyFill="1" applyBorder="1" applyProtection="1">
      <alignment vertical="center"/>
    </xf>
    <xf numFmtId="0" fontId="2" fillId="0" borderId="28" xfId="4" applyNumberFormat="1" applyFont="1" applyFill="1" applyBorder="1" applyAlignment="1" applyProtection="1"/>
    <xf numFmtId="0" fontId="2" fillId="0" borderId="28" xfId="4" applyNumberFormat="1" applyFont="1" applyFill="1" applyBorder="1" applyAlignment="1"/>
    <xf numFmtId="0" fontId="0" fillId="19" borderId="10" xfId="0" applyFill="1" applyBorder="1"/>
    <xf numFmtId="0" fontId="0" fillId="19" borderId="14" xfId="0" applyFill="1" applyBorder="1"/>
    <xf numFmtId="45" fontId="1" fillId="18" borderId="19" xfId="4" applyNumberFormat="1" applyFont="1" applyFill="1" applyBorder="1" applyAlignment="1" applyProtection="1"/>
    <xf numFmtId="45" fontId="1" fillId="18" borderId="9" xfId="4" applyNumberFormat="1" applyFont="1" applyFill="1" applyBorder="1" applyProtection="1">
      <alignment vertical="center"/>
    </xf>
    <xf numFmtId="45" fontId="1" fillId="18" borderId="19" xfId="4" applyNumberFormat="1" applyFont="1" applyFill="1" applyBorder="1" applyProtection="1">
      <alignment vertical="center"/>
    </xf>
    <xf numFmtId="45" fontId="1" fillId="18" borderId="5" xfId="4" applyNumberFormat="1" applyFont="1" applyFill="1" applyBorder="1" applyProtection="1">
      <alignment vertical="center"/>
    </xf>
    <xf numFmtId="45" fontId="1" fillId="18" borderId="5" xfId="4" applyNumberFormat="1" applyFont="1" applyFill="1" applyBorder="1">
      <alignment vertical="center"/>
    </xf>
    <xf numFmtId="45" fontId="1" fillId="18" borderId="25" xfId="4" applyNumberFormat="1" applyFont="1" applyFill="1" applyBorder="1">
      <alignment vertical="center"/>
    </xf>
    <xf numFmtId="45" fontId="1" fillId="18" borderId="33" xfId="4" applyNumberFormat="1" applyFont="1" applyFill="1" applyBorder="1">
      <alignment vertical="center"/>
    </xf>
    <xf numFmtId="45" fontId="1" fillId="18" borderId="9" xfId="4" applyNumberFormat="1" applyFont="1" applyFill="1" applyBorder="1">
      <alignment vertical="center"/>
    </xf>
    <xf numFmtId="0" fontId="0" fillId="19" borderId="0" xfId="0" applyFill="1" applyBorder="1"/>
    <xf numFmtId="0" fontId="0" fillId="0" borderId="0" xfId="0" applyFill="1" applyBorder="1"/>
    <xf numFmtId="0" fontId="0" fillId="19" borderId="16" xfId="0" applyFill="1" applyBorder="1"/>
    <xf numFmtId="0" fontId="0" fillId="19" borderId="3" xfId="0" applyFill="1" applyBorder="1"/>
    <xf numFmtId="0" fontId="0" fillId="19" borderId="22" xfId="0" applyFill="1" applyBorder="1"/>
    <xf numFmtId="0" fontId="0" fillId="19" borderId="17" xfId="0" applyFill="1" applyBorder="1"/>
    <xf numFmtId="0" fontId="0" fillId="19" borderId="1" xfId="0" applyFill="1" applyBorder="1"/>
    <xf numFmtId="0" fontId="0" fillId="19" borderId="23" xfId="0" applyFill="1" applyBorder="1"/>
    <xf numFmtId="0" fontId="0" fillId="19" borderId="6" xfId="0" applyFill="1" applyBorder="1"/>
    <xf numFmtId="0" fontId="0" fillId="19" borderId="7" xfId="0" applyFill="1" applyBorder="1"/>
    <xf numFmtId="0" fontId="0" fillId="19" borderId="34" xfId="0" applyFill="1" applyBorder="1"/>
    <xf numFmtId="0" fontId="0" fillId="19" borderId="5" xfId="0" applyFill="1" applyBorder="1"/>
    <xf numFmtId="0" fontId="0" fillId="19" borderId="32" xfId="0" applyFill="1" applyBorder="1"/>
    <xf numFmtId="21" fontId="0" fillId="19" borderId="39" xfId="0" applyNumberFormat="1" applyFill="1" applyBorder="1"/>
    <xf numFmtId="21" fontId="0" fillId="19" borderId="40" xfId="0" applyNumberFormat="1" applyFill="1" applyBorder="1"/>
    <xf numFmtId="21" fontId="0" fillId="19" borderId="1" xfId="0" applyNumberFormat="1" applyFill="1" applyBorder="1"/>
    <xf numFmtId="21" fontId="0" fillId="19" borderId="25" xfId="0" applyNumberFormat="1" applyFill="1" applyBorder="1"/>
    <xf numFmtId="21" fontId="0" fillId="19" borderId="0" xfId="0" applyNumberFormat="1" applyFill="1" applyBorder="1"/>
    <xf numFmtId="21" fontId="0" fillId="19" borderId="2" xfId="0" applyNumberFormat="1" applyFill="1" applyBorder="1"/>
    <xf numFmtId="21" fontId="0" fillId="19" borderId="7" xfId="0" applyNumberFormat="1" applyFill="1" applyBorder="1"/>
    <xf numFmtId="165" fontId="0" fillId="19" borderId="15" xfId="0" applyNumberFormat="1" applyFill="1" applyBorder="1"/>
    <xf numFmtId="165" fontId="0" fillId="19" borderId="21" xfId="0" applyNumberFormat="1" applyFill="1" applyBorder="1"/>
    <xf numFmtId="165" fontId="0" fillId="0" borderId="0" xfId="0" applyNumberFormat="1"/>
    <xf numFmtId="165" fontId="1" fillId="19" borderId="39" xfId="0" applyNumberFormat="1" applyFont="1" applyFill="1" applyBorder="1"/>
    <xf numFmtId="165" fontId="1" fillId="19" borderId="40" xfId="0" applyNumberFormat="1" applyFont="1" applyFill="1" applyBorder="1"/>
    <xf numFmtId="165" fontId="1" fillId="19" borderId="21" xfId="0" applyNumberFormat="1" applyFont="1" applyFill="1" applyBorder="1"/>
    <xf numFmtId="165" fontId="1" fillId="19" borderId="0" xfId="0" applyNumberFormat="1" applyFont="1" applyFill="1"/>
    <xf numFmtId="0" fontId="0" fillId="19" borderId="0" xfId="0" applyFill="1"/>
    <xf numFmtId="21" fontId="0" fillId="19" borderId="17" xfId="0" applyNumberFormat="1" applyFill="1" applyBorder="1"/>
    <xf numFmtId="21" fontId="0" fillId="19" borderId="23" xfId="0" applyNumberFormat="1" applyFill="1" applyBorder="1"/>
    <xf numFmtId="21" fontId="0" fillId="19" borderId="16" xfId="0" applyNumberFormat="1" applyFill="1" applyBorder="1"/>
    <xf numFmtId="21" fontId="0" fillId="19" borderId="3" xfId="0" applyNumberFormat="1" applyFill="1" applyBorder="1"/>
    <xf numFmtId="21" fontId="0" fillId="19" borderId="22" xfId="0" applyNumberFormat="1" applyFill="1" applyBorder="1"/>
    <xf numFmtId="21" fontId="1" fillId="19" borderId="3" xfId="0" applyNumberFormat="1" applyFont="1" applyFill="1" applyBorder="1"/>
    <xf numFmtId="0" fontId="1" fillId="19" borderId="3" xfId="0" applyFont="1" applyFill="1" applyBorder="1"/>
    <xf numFmtId="0" fontId="1" fillId="19" borderId="22" xfId="0" applyFont="1" applyFill="1" applyBorder="1"/>
    <xf numFmtId="0" fontId="1" fillId="0" borderId="3" xfId="0" applyFont="1" applyFill="1" applyBorder="1"/>
    <xf numFmtId="21" fontId="1" fillId="5" borderId="1" xfId="4" applyNumberFormat="1" applyFont="1" applyFill="1" applyBorder="1">
      <alignment vertical="center"/>
    </xf>
    <xf numFmtId="2" fontId="2" fillId="0" borderId="29" xfId="0" applyNumberFormat="1" applyFont="1" applyBorder="1"/>
    <xf numFmtId="2" fontId="4" fillId="0" borderId="2" xfId="0" applyNumberFormat="1" applyFont="1" applyBorder="1"/>
    <xf numFmtId="0" fontId="15" fillId="3" borderId="0" xfId="0" applyFont="1" applyFill="1" applyBorder="1"/>
    <xf numFmtId="1" fontId="15" fillId="2" borderId="0" xfId="0" applyNumberFormat="1" applyFont="1" applyFill="1" applyBorder="1"/>
    <xf numFmtId="0" fontId="1" fillId="0" borderId="0" xfId="4" applyNumberFormat="1" applyFont="1" applyBorder="1" applyAlignment="1"/>
    <xf numFmtId="2" fontId="4" fillId="0" borderId="0" xfId="0" applyNumberFormat="1" applyFont="1" applyBorder="1"/>
    <xf numFmtId="0" fontId="2" fillId="0" borderId="0" xfId="0" applyFont="1" applyBorder="1" applyAlignment="1">
      <alignment horizontal="center"/>
    </xf>
    <xf numFmtId="2" fontId="2" fillId="0" borderId="30" xfId="0" applyNumberFormat="1" applyFont="1" applyBorder="1"/>
    <xf numFmtId="0" fontId="15" fillId="3" borderId="2" xfId="0" applyFont="1" applyFill="1" applyBorder="1"/>
    <xf numFmtId="0" fontId="1" fillId="0" borderId="2" xfId="4" applyNumberFormat="1" applyFont="1" applyBorder="1" applyAlignment="1"/>
    <xf numFmtId="1" fontId="15" fillId="2" borderId="2" xfId="0" applyNumberFormat="1" applyFont="1" applyFill="1" applyBorder="1"/>
    <xf numFmtId="0" fontId="16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6" fillId="0" borderId="0" xfId="4" applyNumberFormat="1" applyFont="1" applyFill="1" applyBorder="1" applyAlignment="1">
      <alignment vertical="center"/>
    </xf>
    <xf numFmtId="0" fontId="1" fillId="0" borderId="0" xfId="0" applyFont="1" applyBorder="1"/>
    <xf numFmtId="2" fontId="1" fillId="0" borderId="0" xfId="0" applyNumberFormat="1" applyFont="1" applyBorder="1"/>
    <xf numFmtId="0" fontId="15" fillId="3" borderId="41" xfId="0" applyFont="1" applyFill="1" applyBorder="1"/>
    <xf numFmtId="2" fontId="1" fillId="0" borderId="2" xfId="0" applyNumberFormat="1" applyFont="1" applyBorder="1"/>
    <xf numFmtId="0" fontId="12" fillId="0" borderId="0" xfId="0" applyFont="1"/>
    <xf numFmtId="0" fontId="1" fillId="0" borderId="5" xfId="0" applyFont="1" applyBorder="1"/>
    <xf numFmtId="0" fontId="1" fillId="0" borderId="25" xfId="0" applyFont="1" applyBorder="1"/>
    <xf numFmtId="0" fontId="15" fillId="20" borderId="0" xfId="0" applyFont="1" applyFill="1" applyBorder="1"/>
    <xf numFmtId="2" fontId="0" fillId="0" borderId="0" xfId="0" applyNumberFormat="1"/>
    <xf numFmtId="2" fontId="1" fillId="0" borderId="0" xfId="0" applyNumberFormat="1" applyFont="1"/>
    <xf numFmtId="2" fontId="2" fillId="0" borderId="0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11" fillId="0" borderId="0" xfId="0" applyFont="1" applyBorder="1"/>
    <xf numFmtId="0" fontId="2" fillId="0" borderId="0" xfId="0" applyFont="1" applyBorder="1" applyAlignment="1">
      <alignment horizontal="right"/>
    </xf>
    <xf numFmtId="0" fontId="0" fillId="0" borderId="33" xfId="0" applyBorder="1"/>
    <xf numFmtId="0" fontId="0" fillId="0" borderId="41" xfId="0" applyBorder="1"/>
    <xf numFmtId="2" fontId="0" fillId="0" borderId="41" xfId="0" applyNumberFormat="1" applyBorder="1"/>
    <xf numFmtId="0" fontId="0" fillId="0" borderId="5" xfId="0" applyBorder="1"/>
    <xf numFmtId="2" fontId="0" fillId="0" borderId="0" xfId="0" applyNumberFormat="1" applyBorder="1"/>
    <xf numFmtId="0" fontId="0" fillId="0" borderId="25" xfId="0" applyBorder="1"/>
    <xf numFmtId="2" fontId="0" fillId="0" borderId="2" xfId="0" applyNumberFormat="1" applyBorder="1"/>
    <xf numFmtId="0" fontId="15" fillId="21" borderId="41" xfId="0" applyFont="1" applyFill="1" applyBorder="1"/>
    <xf numFmtId="0" fontId="15" fillId="21" borderId="0" xfId="0" applyFont="1" applyFill="1" applyBorder="1"/>
    <xf numFmtId="0" fontId="15" fillId="21" borderId="2" xfId="0" applyFont="1" applyFill="1" applyBorder="1"/>
    <xf numFmtId="0" fontId="15" fillId="20" borderId="41" xfId="0" applyFont="1" applyFill="1" applyBorder="1"/>
    <xf numFmtId="0" fontId="15" fillId="20" borderId="2" xfId="0" applyFont="1" applyFill="1" applyBorder="1"/>
    <xf numFmtId="21" fontId="17" fillId="0" borderId="0" xfId="1" applyNumberFormat="1" applyFont="1" applyBorder="1" applyAlignment="1">
      <alignment horizontal="right"/>
    </xf>
    <xf numFmtId="1" fontId="15" fillId="3" borderId="0" xfId="0" applyNumberFormat="1" applyFont="1" applyFill="1" applyBorder="1"/>
    <xf numFmtId="0" fontId="1" fillId="0" borderId="33" xfId="0" applyFont="1" applyBorder="1"/>
    <xf numFmtId="0" fontId="1" fillId="0" borderId="41" xfId="4" applyNumberFormat="1" applyFont="1" applyBorder="1" applyAlignment="1"/>
    <xf numFmtId="1" fontId="15" fillId="2" borderId="41" xfId="0" applyNumberFormat="1" applyFont="1" applyFill="1" applyBorder="1"/>
    <xf numFmtId="2" fontId="4" fillId="0" borderId="41" xfId="0" applyNumberFormat="1" applyFont="1" applyBorder="1"/>
    <xf numFmtId="21" fontId="17" fillId="0" borderId="41" xfId="1" applyNumberFormat="1" applyFont="1" applyBorder="1" applyAlignment="1">
      <alignment horizontal="right"/>
    </xf>
    <xf numFmtId="1" fontId="15" fillId="3" borderId="41" xfId="0" applyNumberFormat="1" applyFont="1" applyFill="1" applyBorder="1"/>
    <xf numFmtId="2" fontId="1" fillId="0" borderId="41" xfId="0" applyNumberFormat="1" applyFont="1" applyBorder="1"/>
    <xf numFmtId="2" fontId="2" fillId="0" borderId="36" xfId="0" applyNumberFormat="1" applyFont="1" applyBorder="1"/>
    <xf numFmtId="21" fontId="17" fillId="0" borderId="2" xfId="1" applyNumberFormat="1" applyFont="1" applyBorder="1" applyAlignment="1">
      <alignment horizontal="right"/>
    </xf>
    <xf numFmtId="1" fontId="15" fillId="3" borderId="2" xfId="0" applyNumberFormat="1" applyFont="1" applyFill="1" applyBorder="1"/>
    <xf numFmtId="0" fontId="18" fillId="0" borderId="0" xfId="0" applyFont="1" applyFill="1" applyBorder="1"/>
    <xf numFmtId="0" fontId="18" fillId="0" borderId="0" xfId="4" applyNumberFormat="1" applyFont="1" applyBorder="1" applyAlignment="1"/>
    <xf numFmtId="2" fontId="19" fillId="0" borderId="0" xfId="0" applyNumberFormat="1" applyFont="1" applyBorder="1"/>
    <xf numFmtId="0" fontId="18" fillId="0" borderId="0" xfId="0" applyFont="1" applyBorder="1"/>
    <xf numFmtId="0" fontId="20" fillId="0" borderId="33" xfId="0" applyFont="1" applyBorder="1"/>
    <xf numFmtId="0" fontId="18" fillId="0" borderId="41" xfId="4" applyNumberFormat="1" applyFont="1" applyBorder="1" applyAlignment="1"/>
    <xf numFmtId="2" fontId="19" fillId="0" borderId="41" xfId="0" applyNumberFormat="1" applyFont="1" applyBorder="1"/>
    <xf numFmtId="0" fontId="18" fillId="0" borderId="41" xfId="0" applyFont="1" applyBorder="1"/>
    <xf numFmtId="2" fontId="17" fillId="0" borderId="36" xfId="0" applyNumberFormat="1" applyFont="1" applyBorder="1"/>
    <xf numFmtId="0" fontId="20" fillId="0" borderId="5" xfId="0" applyFont="1" applyBorder="1"/>
    <xf numFmtId="2" fontId="17" fillId="0" borderId="29" xfId="0" applyNumberFormat="1" applyFont="1" applyBorder="1"/>
    <xf numFmtId="0" fontId="20" fillId="0" borderId="25" xfId="0" applyFont="1" applyBorder="1"/>
    <xf numFmtId="0" fontId="18" fillId="0" borderId="2" xfId="4" applyNumberFormat="1" applyFont="1" applyBorder="1" applyAlignment="1"/>
    <xf numFmtId="2" fontId="19" fillId="0" borderId="2" xfId="0" applyNumberFormat="1" applyFont="1" applyBorder="1"/>
    <xf numFmtId="0" fontId="18" fillId="0" borderId="2" xfId="0" applyFont="1" applyBorder="1"/>
    <xf numFmtId="2" fontId="17" fillId="0" borderId="30" xfId="0" applyNumberFormat="1" applyFont="1" applyBorder="1"/>
    <xf numFmtId="1" fontId="15" fillId="20" borderId="41" xfId="0" applyNumberFormat="1" applyFont="1" applyFill="1" applyBorder="1"/>
    <xf numFmtId="1" fontId="15" fillId="20" borderId="0" xfId="0" applyNumberFormat="1" applyFont="1" applyFill="1" applyBorder="1"/>
    <xf numFmtId="1" fontId="15" fillId="20" borderId="2" xfId="0" applyNumberFormat="1" applyFont="1" applyFill="1" applyBorder="1"/>
    <xf numFmtId="2" fontId="18" fillId="0" borderId="41" xfId="0" applyNumberFormat="1" applyFont="1" applyBorder="1"/>
    <xf numFmtId="2" fontId="18" fillId="0" borderId="0" xfId="0" applyNumberFormat="1" applyFont="1" applyBorder="1"/>
    <xf numFmtId="2" fontId="18" fillId="0" borderId="2" xfId="0" applyNumberFormat="1" applyFont="1" applyBorder="1"/>
    <xf numFmtId="0" fontId="21" fillId="0" borderId="33" xfId="3" applyFont="1" applyBorder="1"/>
    <xf numFmtId="0" fontId="18" fillId="0" borderId="41" xfId="0" applyFont="1" applyFill="1" applyBorder="1"/>
    <xf numFmtId="0" fontId="21" fillId="0" borderId="5" xfId="3" applyFont="1" applyBorder="1"/>
    <xf numFmtId="0" fontId="21" fillId="0" borderId="25" xfId="3" applyFont="1" applyBorder="1"/>
    <xf numFmtId="0" fontId="18" fillId="0" borderId="2" xfId="0" applyFont="1" applyFill="1" applyBorder="1"/>
    <xf numFmtId="0" fontId="18" fillId="22" borderId="42" xfId="0" applyNumberFormat="1" applyFont="1" applyFill="1" applyBorder="1"/>
    <xf numFmtId="45" fontId="18" fillId="22" borderId="42" xfId="0" applyNumberFormat="1" applyFont="1" applyFill="1" applyBorder="1"/>
    <xf numFmtId="21" fontId="18" fillId="22" borderId="42" xfId="0" applyNumberFormat="1" applyFont="1" applyFill="1" applyBorder="1"/>
    <xf numFmtId="45" fontId="18" fillId="22" borderId="32" xfId="0" applyNumberFormat="1" applyFont="1" applyFill="1" applyBorder="1"/>
    <xf numFmtId="0" fontId="18" fillId="23" borderId="0" xfId="0" applyFont="1" applyFill="1" applyBorder="1"/>
    <xf numFmtId="0" fontId="18" fillId="22" borderId="23" xfId="0" applyFont="1" applyFill="1" applyBorder="1"/>
    <xf numFmtId="0" fontId="18" fillId="22" borderId="42" xfId="0" applyFont="1" applyFill="1" applyBorder="1"/>
    <xf numFmtId="45" fontId="1" fillId="0" borderId="0" xfId="4" applyNumberFormat="1" applyFont="1" applyFill="1" applyAlignment="1"/>
    <xf numFmtId="45" fontId="1" fillId="0" borderId="0" xfId="0" applyNumberFormat="1" applyFont="1"/>
    <xf numFmtId="0" fontId="2" fillId="0" borderId="2" xfId="0" applyFont="1" applyBorder="1" applyAlignment="1">
      <alignment horizontal="center"/>
    </xf>
    <xf numFmtId="0" fontId="1" fillId="0" borderId="41" xfId="0" applyFont="1" applyBorder="1"/>
    <xf numFmtId="0" fontId="0" fillId="0" borderId="0" xfId="0" applyFont="1"/>
    <xf numFmtId="0" fontId="1" fillId="0" borderId="0" xfId="0" applyFont="1" applyFill="1" applyBorder="1"/>
    <xf numFmtId="2" fontId="0" fillId="0" borderId="0" xfId="0" applyNumberFormat="1" applyFill="1" applyBorder="1"/>
    <xf numFmtId="0" fontId="2" fillId="0" borderId="41" xfId="0" applyFont="1" applyBorder="1"/>
    <xf numFmtId="0" fontId="2" fillId="0" borderId="0" xfId="0" applyFont="1" applyBorder="1"/>
    <xf numFmtId="0" fontId="0" fillId="0" borderId="5" xfId="0" applyFont="1" applyBorder="1"/>
    <xf numFmtId="0" fontId="1" fillId="0" borderId="2" xfId="0" applyFont="1" applyFill="1" applyBorder="1"/>
    <xf numFmtId="2" fontId="0" fillId="0" borderId="2" xfId="0" applyNumberFormat="1" applyFill="1" applyBorder="1"/>
    <xf numFmtId="0" fontId="22" fillId="20" borderId="2" xfId="0" applyNumberFormat="1" applyFont="1" applyFill="1" applyBorder="1"/>
    <xf numFmtId="0" fontId="0" fillId="0" borderId="25" xfId="0" applyFont="1" applyBorder="1"/>
    <xf numFmtId="0" fontId="1" fillId="0" borderId="2" xfId="0" applyFont="1" applyBorder="1"/>
    <xf numFmtId="0" fontId="15" fillId="0" borderId="0" xfId="0" applyFont="1" applyFill="1" applyBorder="1"/>
    <xf numFmtId="0" fontId="0" fillId="0" borderId="33" xfId="0" applyFont="1" applyBorder="1"/>
    <xf numFmtId="2" fontId="2" fillId="0" borderId="0" xfId="0" applyNumberFormat="1" applyFont="1" applyBorder="1"/>
    <xf numFmtId="0" fontId="23" fillId="0" borderId="33" xfId="0" applyFont="1" applyBorder="1"/>
    <xf numFmtId="0" fontId="23" fillId="0" borderId="41" xfId="4" applyNumberFormat="1" applyFont="1" applyBorder="1" applyAlignment="1"/>
    <xf numFmtId="1" fontId="16" fillId="2" borderId="41" xfId="0" applyNumberFormat="1" applyFont="1" applyFill="1" applyBorder="1"/>
    <xf numFmtId="2" fontId="23" fillId="0" borderId="41" xfId="0" applyNumberFormat="1" applyFont="1" applyBorder="1"/>
    <xf numFmtId="21" fontId="16" fillId="0" borderId="41" xfId="1" applyNumberFormat="1" applyFont="1" applyBorder="1" applyAlignment="1">
      <alignment horizontal="right"/>
    </xf>
    <xf numFmtId="0" fontId="16" fillId="3" borderId="41" xfId="0" applyFont="1" applyFill="1" applyBorder="1"/>
    <xf numFmtId="1" fontId="16" fillId="3" borderId="41" xfId="0" applyNumberFormat="1" applyFont="1" applyFill="1" applyBorder="1"/>
    <xf numFmtId="2" fontId="16" fillId="0" borderId="36" xfId="0" applyNumberFormat="1" applyFont="1" applyBorder="1"/>
    <xf numFmtId="0" fontId="23" fillId="0" borderId="5" xfId="0" applyFont="1" applyBorder="1"/>
    <xf numFmtId="0" fontId="23" fillId="0" borderId="0" xfId="4" applyNumberFormat="1" applyFont="1" applyBorder="1" applyAlignment="1"/>
    <xf numFmtId="1" fontId="16" fillId="2" borderId="0" xfId="0" applyNumberFormat="1" applyFont="1" applyFill="1" applyBorder="1"/>
    <xf numFmtId="2" fontId="23" fillId="0" borderId="0" xfId="0" applyNumberFormat="1" applyFont="1" applyBorder="1"/>
    <xf numFmtId="21" fontId="16" fillId="0" borderId="0" xfId="1" applyNumberFormat="1" applyFont="1" applyBorder="1" applyAlignment="1">
      <alignment horizontal="right"/>
    </xf>
    <xf numFmtId="0" fontId="16" fillId="3" borderId="0" xfId="0" applyFont="1" applyFill="1" applyBorder="1"/>
    <xf numFmtId="1" fontId="16" fillId="3" borderId="0" xfId="0" applyNumberFormat="1" applyFont="1" applyFill="1" applyBorder="1"/>
    <xf numFmtId="2" fontId="16" fillId="0" borderId="29" xfId="0" applyNumberFormat="1" applyFont="1" applyBorder="1"/>
    <xf numFmtId="0" fontId="23" fillId="0" borderId="25" xfId="0" applyFont="1" applyBorder="1"/>
    <xf numFmtId="0" fontId="23" fillId="0" borderId="2" xfId="4" applyNumberFormat="1" applyFont="1" applyBorder="1" applyAlignment="1"/>
    <xf numFmtId="1" fontId="16" fillId="2" borderId="2" xfId="0" applyNumberFormat="1" applyFont="1" applyFill="1" applyBorder="1"/>
    <xf numFmtId="2" fontId="23" fillId="0" borderId="2" xfId="0" applyNumberFormat="1" applyFont="1" applyBorder="1"/>
    <xf numFmtId="21" fontId="16" fillId="0" borderId="2" xfId="1" applyNumberFormat="1" applyFont="1" applyBorder="1" applyAlignment="1">
      <alignment horizontal="right"/>
    </xf>
    <xf numFmtId="0" fontId="16" fillId="3" borderId="2" xfId="0" applyFont="1" applyFill="1" applyBorder="1"/>
    <xf numFmtId="1" fontId="16" fillId="3" borderId="2" xfId="0" applyNumberFormat="1" applyFont="1" applyFill="1" applyBorder="1"/>
    <xf numFmtId="2" fontId="16" fillId="0" borderId="30" xfId="0" applyNumberFormat="1" applyFont="1" applyBorder="1"/>
    <xf numFmtId="0" fontId="1" fillId="0" borderId="0" xfId="4" applyNumberFormat="1" applyFont="1" applyFill="1" applyBorder="1" applyAlignment="1"/>
    <xf numFmtId="0" fontId="1" fillId="0" borderId="2" xfId="4" applyNumberFormat="1" applyFont="1" applyFill="1" applyBorder="1" applyAlignment="1"/>
    <xf numFmtId="0" fontId="23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right"/>
    </xf>
    <xf numFmtId="0" fontId="15" fillId="0" borderId="0" xfId="0" applyFont="1"/>
    <xf numFmtId="0" fontId="2" fillId="0" borderId="0" xfId="4" applyNumberFormat="1" applyFont="1" applyFill="1" applyBorder="1" applyAlignment="1">
      <alignment vertical="center"/>
    </xf>
    <xf numFmtId="1" fontId="15" fillId="2" borderId="5" xfId="0" applyNumberFormat="1" applyFont="1" applyFill="1" applyBorder="1"/>
    <xf numFmtId="1" fontId="15" fillId="2" borderId="29" xfId="0" applyNumberFormat="1" applyFont="1" applyFill="1" applyBorder="1"/>
    <xf numFmtId="0" fontId="0" fillId="0" borderId="0" xfId="0" applyFont="1" applyBorder="1"/>
    <xf numFmtId="0" fontId="15" fillId="3" borderId="5" xfId="0" applyFont="1" applyFill="1" applyBorder="1"/>
    <xf numFmtId="1" fontId="15" fillId="3" borderId="29" xfId="0" applyNumberFormat="1" applyFont="1" applyFill="1" applyBorder="1"/>
    <xf numFmtId="2" fontId="4" fillId="0" borderId="0" xfId="0" applyNumberFormat="1" applyFont="1" applyBorder="1" applyAlignment="1">
      <alignment horizontal="right"/>
    </xf>
    <xf numFmtId="2" fontId="2" fillId="0" borderId="0" xfId="0" applyNumberFormat="1" applyFont="1" applyBorder="1" applyAlignment="1">
      <alignment horizontal="right"/>
    </xf>
    <xf numFmtId="2" fontId="1" fillId="0" borderId="0" xfId="0" applyNumberFormat="1" applyFont="1" applyBorder="1" applyAlignment="1">
      <alignment horizontal="right"/>
    </xf>
    <xf numFmtId="2" fontId="2" fillId="0" borderId="29" xfId="0" applyNumberFormat="1" applyFont="1" applyBorder="1" applyAlignment="1">
      <alignment horizontal="right"/>
    </xf>
    <xf numFmtId="0" fontId="14" fillId="0" borderId="0" xfId="0" applyFont="1"/>
    <xf numFmtId="0" fontId="2" fillId="0" borderId="5" xfId="4" applyNumberFormat="1" applyFont="1" applyBorder="1" applyAlignment="1">
      <alignment vertical="center"/>
    </xf>
    <xf numFmtId="0" fontId="14" fillId="0" borderId="5" xfId="0" applyFont="1" applyBorder="1"/>
    <xf numFmtId="0" fontId="15" fillId="3" borderId="5" xfId="0" applyFont="1" applyFill="1" applyBorder="1" applyAlignment="1">
      <alignment horizontal="right"/>
    </xf>
    <xf numFmtId="2" fontId="4" fillId="0" borderId="0" xfId="0" applyNumberFormat="1" applyFont="1" applyAlignment="1">
      <alignment horizontal="right"/>
    </xf>
    <xf numFmtId="0" fontId="1" fillId="0" borderId="29" xfId="4" applyNumberFormat="1" applyFont="1" applyBorder="1" applyAlignment="1"/>
    <xf numFmtId="0" fontId="2" fillId="24" borderId="0" xfId="4" applyNumberFormat="1" applyFont="1" applyFill="1" applyBorder="1" applyAlignment="1">
      <alignment vertical="center"/>
    </xf>
    <xf numFmtId="0" fontId="1" fillId="24" borderId="0" xfId="4" applyNumberFormat="1" applyFont="1" applyFill="1" applyAlignment="1"/>
    <xf numFmtId="1" fontId="15" fillId="24" borderId="5" xfId="0" applyNumberFormat="1" applyFont="1" applyFill="1" applyBorder="1"/>
    <xf numFmtId="1" fontId="15" fillId="24" borderId="29" xfId="0" applyNumberFormat="1" applyFont="1" applyFill="1" applyBorder="1"/>
    <xf numFmtId="2" fontId="4" fillId="24" borderId="0" xfId="0" applyNumberFormat="1" applyFont="1" applyFill="1" applyBorder="1"/>
    <xf numFmtId="0" fontId="1" fillId="24" borderId="0" xfId="0" applyFont="1" applyFill="1" applyBorder="1"/>
    <xf numFmtId="0" fontId="15" fillId="24" borderId="5" xfId="0" applyFont="1" applyFill="1" applyBorder="1"/>
    <xf numFmtId="2" fontId="4" fillId="24" borderId="0" xfId="0" applyNumberFormat="1" applyFont="1" applyFill="1" applyBorder="1" applyAlignment="1">
      <alignment horizontal="right"/>
    </xf>
    <xf numFmtId="2" fontId="2" fillId="24" borderId="0" xfId="0" applyNumberFormat="1" applyFont="1" applyFill="1" applyBorder="1" applyAlignment="1">
      <alignment horizontal="right"/>
    </xf>
    <xf numFmtId="2" fontId="1" fillId="24" borderId="0" xfId="0" applyNumberFormat="1" applyFont="1" applyFill="1" applyBorder="1" applyAlignment="1">
      <alignment horizontal="right"/>
    </xf>
    <xf numFmtId="0" fontId="2" fillId="0" borderId="0" xfId="4" applyNumberFormat="1" applyFont="1" applyBorder="1" applyAlignment="1">
      <alignment vertical="center"/>
    </xf>
    <xf numFmtId="0" fontId="0" fillId="0" borderId="0" xfId="0" applyAlignment="1">
      <alignment horizontal="right"/>
    </xf>
    <xf numFmtId="0" fontId="15" fillId="3" borderId="33" xfId="0" applyFont="1" applyFill="1" applyBorder="1"/>
    <xf numFmtId="1" fontId="15" fillId="3" borderId="36" xfId="0" applyNumberFormat="1" applyFont="1" applyFill="1" applyBorder="1"/>
    <xf numFmtId="2" fontId="4" fillId="0" borderId="41" xfId="0" applyNumberFormat="1" applyFont="1" applyBorder="1" applyAlignment="1">
      <alignment horizontal="right"/>
    </xf>
    <xf numFmtId="2" fontId="2" fillId="0" borderId="41" xfId="0" applyNumberFormat="1" applyFont="1" applyBorder="1" applyAlignment="1">
      <alignment horizontal="right"/>
    </xf>
    <xf numFmtId="2" fontId="1" fillId="0" borderId="41" xfId="0" applyNumberFormat="1" applyFont="1" applyBorder="1" applyAlignment="1">
      <alignment horizontal="right"/>
    </xf>
    <xf numFmtId="2" fontId="2" fillId="0" borderId="36" xfId="0" applyNumberFormat="1" applyFont="1" applyBorder="1" applyAlignment="1">
      <alignment horizontal="right"/>
    </xf>
    <xf numFmtId="0" fontId="14" fillId="0" borderId="0" xfId="0" applyFont="1" applyBorder="1"/>
    <xf numFmtId="0" fontId="2" fillId="0" borderId="5" xfId="2" applyNumberFormat="1" applyFont="1" applyFill="1" applyBorder="1" applyAlignment="1">
      <alignment vertical="center"/>
    </xf>
    <xf numFmtId="0" fontId="1" fillId="0" borderId="0" xfId="2" applyNumberFormat="1" applyFont="1" applyFill="1" applyAlignment="1"/>
    <xf numFmtId="2" fontId="0" fillId="0" borderId="0" xfId="0" applyNumberFormat="1" applyFont="1" applyBorder="1" applyAlignment="1">
      <alignment horizontal="right"/>
    </xf>
    <xf numFmtId="0" fontId="16" fillId="0" borderId="5" xfId="2" applyNumberFormat="1" applyFont="1" applyFill="1" applyBorder="1" applyAlignment="1">
      <alignment vertical="center"/>
    </xf>
    <xf numFmtId="2" fontId="2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0" fontId="2" fillId="0" borderId="0" xfId="2" applyNumberFormat="1" applyFont="1" applyFill="1" applyBorder="1" applyAlignment="1">
      <alignment vertical="center"/>
    </xf>
    <xf numFmtId="0" fontId="1" fillId="0" borderId="0" xfId="2" applyNumberFormat="1" applyFont="1" applyFill="1" applyBorder="1" applyAlignment="1"/>
    <xf numFmtId="0" fontId="2" fillId="0" borderId="5" xfId="4" applyNumberFormat="1" applyFont="1" applyFill="1" applyBorder="1" applyAlignment="1">
      <alignment vertical="center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16" fillId="0" borderId="0" xfId="0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16" fillId="0" borderId="0" xfId="0" applyFont="1" applyAlignment="1">
      <alignment horizontal="right"/>
    </xf>
    <xf numFmtId="0" fontId="0" fillId="0" borderId="0" xfId="0" applyNumberFormat="1"/>
    <xf numFmtId="0" fontId="1" fillId="0" borderId="0" xfId="0" applyNumberFormat="1" applyFont="1"/>
    <xf numFmtId="47" fontId="0" fillId="0" borderId="0" xfId="0" applyNumberFormat="1"/>
    <xf numFmtId="0" fontId="24" fillId="0" borderId="0" xfId="0" applyFont="1"/>
    <xf numFmtId="2" fontId="0" fillId="0" borderId="41" xfId="0" applyNumberFormat="1" applyFill="1" applyBorder="1"/>
    <xf numFmtId="45" fontId="25" fillId="0" borderId="0" xfId="0" applyNumberFormat="1" applyFont="1"/>
    <xf numFmtId="45" fontId="26" fillId="0" borderId="0" xfId="0" applyNumberFormat="1" applyFont="1"/>
    <xf numFmtId="45" fontId="27" fillId="0" borderId="0" xfId="0" applyNumberFormat="1" applyFont="1"/>
    <xf numFmtId="0" fontId="26" fillId="0" borderId="29" xfId="0" applyFont="1" applyBorder="1"/>
    <xf numFmtId="0" fontId="1" fillId="0" borderId="0" xfId="0" applyFont="1" applyAlignment="1">
      <alignment horizontal="center"/>
    </xf>
    <xf numFmtId="21" fontId="0" fillId="0" borderId="0" xfId="0" applyNumberFormat="1"/>
    <xf numFmtId="0" fontId="1" fillId="0" borderId="41" xfId="4" applyNumberFormat="1" applyFont="1" applyFill="1" applyBorder="1" applyAlignment="1"/>
    <xf numFmtId="0" fontId="22" fillId="0" borderId="0" xfId="0" applyFont="1"/>
    <xf numFmtId="0" fontId="22" fillId="0" borderId="0" xfId="4" applyNumberFormat="1" applyFont="1" applyBorder="1" applyAlignment="1"/>
    <xf numFmtId="2" fontId="22" fillId="0" borderId="0" xfId="0" applyNumberFormat="1" applyFont="1" applyFill="1" applyBorder="1"/>
    <xf numFmtId="2" fontId="22" fillId="0" borderId="0" xfId="0" applyNumberFormat="1" applyFont="1" applyBorder="1"/>
    <xf numFmtId="2" fontId="15" fillId="0" borderId="0" xfId="0" applyNumberFormat="1" applyFont="1" applyBorder="1"/>
    <xf numFmtId="1" fontId="15" fillId="23" borderId="0" xfId="0" applyNumberFormat="1" applyFont="1" applyFill="1" applyBorder="1"/>
    <xf numFmtId="0" fontId="15" fillId="23" borderId="0" xfId="0" applyFont="1" applyFill="1" applyBorder="1"/>
    <xf numFmtId="0" fontId="1" fillId="0" borderId="0" xfId="0" applyFont="1" applyAlignment="1">
      <alignment horizontal="center"/>
    </xf>
    <xf numFmtId="0" fontId="28" fillId="0" borderId="0" xfId="0" applyFont="1"/>
  </cellXfs>
  <cellStyles count="5">
    <cellStyle name="Normal" xfId="0" builtinId="0"/>
    <cellStyle name="Normal 2" xfId="1"/>
    <cellStyle name="Normal 3" xfId="2"/>
    <cellStyle name="Normal 5" xfId="3"/>
    <cellStyle name="Standaard 2" xfId="4"/>
  </cellStyles>
  <dxfs count="6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57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indexed="57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relative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5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indexed="57"/>
        </patternFill>
      </fill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relative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5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indexed="57"/>
        </patternFill>
      </fill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relative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5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indexed="57"/>
        </patternFill>
      </fill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relative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5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indexed="57"/>
        </patternFill>
      </fill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relative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el1934" displayName="Tabel1934" ref="A5:L10" totalsRowShown="0" tableBorderDxfId="65">
  <autoFilter ref="A5:L10"/>
  <tableColumns count="12">
    <tableColumn id="1" name="Ploeg" dataDxfId="64" dataCellStyle="Normal 3"/>
    <tableColumn id="2" name="Veld" dataDxfId="63" dataCellStyle="Normal 3"/>
    <tableColumn id="3" name="MIN" dataDxfId="62"/>
    <tableColumn id="4" name="SEC" dataDxfId="61"/>
    <tableColumn id="5" name="m/s" dataDxfId="60">
      <calculatedColumnFormula>1/((SUM(C6*60,D6))/2000)</calculatedColumnFormula>
    </tableColumn>
    <tableColumn id="6" name="700" dataDxfId="59"/>
    <tableColumn id="7" name="MIN3" dataDxfId="58"/>
    <tableColumn id="8" name="SEC4" dataDxfId="57"/>
    <tableColumn id="9" name="m/s5" dataDxfId="56">
      <calculatedColumnFormula>$F$5/(G6*60+H6)</calculatedColumnFormula>
    </tableColumn>
    <tableColumn id="10" name="perc." dataDxfId="55">
      <calculatedColumnFormula>(I6/E6)*100</calculatedColumnFormula>
    </tableColumn>
    <tableColumn id="11" name="perc.6" dataDxfId="54">
      <calculatedColumnFormula>AVERAGE($J$6:$J$10)</calculatedColumnFormula>
    </tableColumn>
    <tableColumn id="12" name="verschil" dataDxfId="53">
      <calculatedColumnFormula>(J6-K6)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el1945" displayName="Tabel1945" ref="A39:L49" totalsRowShown="0" tableBorderDxfId="52">
  <autoFilter ref="A39:L49"/>
  <tableColumns count="12">
    <tableColumn id="1" name="Kolom1" dataDxfId="51" dataCellStyle="Normal 3"/>
    <tableColumn id="2" name="Kolom2" dataDxfId="50" dataCellStyle="Normal 3"/>
    <tableColumn id="3" name="MIN" dataDxfId="49"/>
    <tableColumn id="4" name="SEC" dataDxfId="48"/>
    <tableColumn id="5" name="m/s" dataDxfId="47">
      <calculatedColumnFormula>1/((SUM(C40*60,D40))/2000)</calculatedColumnFormula>
    </tableColumn>
    <tableColumn id="6" name="700" dataDxfId="46"/>
    <tableColumn id="7" name="MIN3" dataDxfId="45"/>
    <tableColumn id="8" name="SEC4" dataDxfId="44"/>
    <tableColumn id="9" name="m/s5" dataDxfId="43">
      <calculatedColumnFormula>$F$39/(G40*60+H40)</calculatedColumnFormula>
    </tableColumn>
    <tableColumn id="10" name="perc." dataDxfId="42">
      <calculatedColumnFormula>(I40/E40)*100</calculatedColumnFormula>
    </tableColumn>
    <tableColumn id="11" name="perc.6" dataDxfId="41">
      <calculatedColumnFormula>AVERAGE($J$40:$J$49)</calculatedColumnFormula>
    </tableColumn>
    <tableColumn id="12" name="verschil" dataDxfId="40">
      <calculatedColumnFormula>(J40-K40)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el150" displayName="Tabel150" ref="A11:L15" totalsRowShown="0" tableBorderDxfId="39">
  <autoFilter ref="A11:L15"/>
  <tableColumns count="12">
    <tableColumn id="1" name="Ploeg" dataDxfId="38" dataCellStyle="Normal 3"/>
    <tableColumn id="2" name="Veld" dataDxfId="37" dataCellStyle="Normal 3"/>
    <tableColumn id="3" name="MIN" dataDxfId="36"/>
    <tableColumn id="4" name="SEC" dataDxfId="35"/>
    <tableColumn id="5" name="m/s" dataDxfId="34">
      <calculatedColumnFormula>1/((SUM(C12*60,D12))/2000)</calculatedColumnFormula>
    </tableColumn>
    <tableColumn id="6" name="700" dataDxfId="33"/>
    <tableColumn id="7" name="MIN3" dataDxfId="32"/>
    <tableColumn id="8" name="SEC4" dataDxfId="31"/>
    <tableColumn id="9" name="m/s5" dataDxfId="30">
      <calculatedColumnFormula>$F$5/(G12*60+H12)</calculatedColumnFormula>
    </tableColumn>
    <tableColumn id="10" name="perc." dataDxfId="29">
      <calculatedColumnFormula>(I12/E12)*100</calculatedColumnFormula>
    </tableColumn>
    <tableColumn id="11" name="perc.6" dataDxfId="28">
      <calculatedColumnFormula>AVERAGE($J$12:$J$15)</calculatedColumnFormula>
    </tableColumn>
    <tableColumn id="12" name="verschil" dataDxfId="27">
      <calculatedColumnFormula>(J12-K12)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abel1934153" displayName="Tabel1934153" ref="A19:L26" totalsRowShown="0" tableBorderDxfId="26">
  <autoFilter ref="A19:L26"/>
  <tableColumns count="12">
    <tableColumn id="1" name="Kolom1" dataDxfId="25" dataCellStyle="Normal 3"/>
    <tableColumn id="2" name="Kolom2" dataDxfId="24" dataCellStyle="Normal 3"/>
    <tableColumn id="3" name="MIN" dataDxfId="23"/>
    <tableColumn id="4" name="SEC" dataDxfId="22"/>
    <tableColumn id="5" name="m/s" dataDxfId="21">
      <calculatedColumnFormula>1/((SUM(C20*60,D20))/2000)</calculatedColumnFormula>
    </tableColumn>
    <tableColumn id="6" name="700" dataDxfId="20"/>
    <tableColumn id="7" name="MIN3" dataDxfId="19"/>
    <tableColumn id="8" name="SEC4" dataDxfId="18"/>
    <tableColumn id="9" name="m/s5" dataDxfId="17">
      <calculatedColumnFormula>$F$5/(G20*60+H20)</calculatedColumnFormula>
    </tableColumn>
    <tableColumn id="10" name="perc." dataDxfId="16">
      <calculatedColumnFormula>(I20/E20)*100</calculatedColumnFormula>
    </tableColumn>
    <tableColumn id="11" name="perc.6" dataDxfId="15">
      <calculatedColumnFormula>AVERAGE($J$20:$J$26)</calculatedColumnFormula>
    </tableColumn>
    <tableColumn id="12" name="verschil" dataDxfId="14">
      <calculatedColumnFormula>(J20-K20)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abel150154" displayName="Tabel150154" ref="A27:L34" totalsRowShown="0" headerRowDxfId="13" tableBorderDxfId="12">
  <autoFilter ref="A27:L34"/>
  <tableColumns count="12">
    <tableColumn id="1" name="Kolom1" dataDxfId="11" dataCellStyle="Normal 3"/>
    <tableColumn id="2" name="Kolom2" dataDxfId="10" dataCellStyle="Standaard 2"/>
    <tableColumn id="3" name="Kolom3" dataDxfId="9"/>
    <tableColumn id="4" name="Kolom4" dataDxfId="8"/>
    <tableColumn id="5" name="Kolom5" dataDxfId="7">
      <calculatedColumnFormula>1/((SUM(C28*60,D28))/2000)</calculatedColumnFormula>
    </tableColumn>
    <tableColumn id="6" name="Kolom6" dataDxfId="6"/>
    <tableColumn id="7" name="Kolom7" dataDxfId="5"/>
    <tableColumn id="8" name="Kolom8" dataDxfId="4"/>
    <tableColumn id="9" name="Kolom9" dataDxfId="3">
      <calculatedColumnFormula>$F$5/(G28*60+H28)</calculatedColumnFormula>
    </tableColumn>
    <tableColumn id="10" name="Kolom10" dataDxfId="2">
      <calculatedColumnFormula>(I28/E28)*100</calculatedColumnFormula>
    </tableColumn>
    <tableColumn id="11" name="Kolom11" dataDxfId="1">
      <calculatedColumnFormula>AVERAGE($J$28:$J$34)</calculatedColumnFormula>
    </tableColumn>
    <tableColumn id="12" name="Kolom12" dataDxfId="0">
      <calculatedColumnFormula>(J28-K28)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zoomScale="90" zoomScaleNormal="90" workbookViewId="0">
      <selection activeCell="B70" sqref="B70"/>
    </sheetView>
  </sheetViews>
  <sheetFormatPr defaultRowHeight="12.75" x14ac:dyDescent="0.2"/>
  <cols>
    <col min="1" max="1" width="17" style="1" customWidth="1"/>
    <col min="2" max="2" width="9.140625" style="1"/>
    <col min="3" max="5" width="9.28515625" style="1" bestFit="1" customWidth="1"/>
    <col min="6" max="6" width="10.42578125" style="1" customWidth="1"/>
    <col min="7" max="8" width="9.28515625" style="1" bestFit="1" customWidth="1"/>
    <col min="9" max="9" width="8.85546875" style="1" customWidth="1"/>
    <col min="10" max="10" width="9.140625" style="1" customWidth="1"/>
    <col min="11" max="11" width="9.28515625" style="1" bestFit="1" customWidth="1"/>
    <col min="12" max="12" width="9.28515625" style="1" customWidth="1"/>
    <col min="13" max="16384" width="9.140625" style="1"/>
  </cols>
  <sheetData>
    <row r="1" spans="1:12" ht="20.25" x14ac:dyDescent="0.3">
      <c r="A1" s="459" t="s">
        <v>160</v>
      </c>
    </row>
    <row r="3" spans="1:12" x14ac:dyDescent="0.2">
      <c r="A3" s="450"/>
      <c r="K3" s="455"/>
    </row>
    <row r="4" spans="1:12" x14ac:dyDescent="0.2">
      <c r="A4" s="451" t="s">
        <v>109</v>
      </c>
      <c r="C4" s="1" t="s">
        <v>2</v>
      </c>
      <c r="F4" s="452" t="s">
        <v>3</v>
      </c>
      <c r="J4" s="445" t="s">
        <v>4</v>
      </c>
      <c r="K4" s="445" t="s">
        <v>5</v>
      </c>
      <c r="L4" s="2"/>
    </row>
    <row r="5" spans="1:12" s="293" customFormat="1" x14ac:dyDescent="0.2">
      <c r="A5" s="455"/>
      <c r="B5" s="1"/>
      <c r="C5" s="12" t="s">
        <v>6</v>
      </c>
      <c r="D5" s="2" t="s">
        <v>7</v>
      </c>
      <c r="E5" s="1" t="s">
        <v>8</v>
      </c>
      <c r="F5" s="467">
        <v>3000</v>
      </c>
      <c r="G5" s="468" t="s">
        <v>6</v>
      </c>
      <c r="H5" s="2" t="s">
        <v>7</v>
      </c>
      <c r="I5" s="1" t="s">
        <v>8</v>
      </c>
      <c r="J5" s="445" t="s">
        <v>9</v>
      </c>
      <c r="K5" s="445" t="s">
        <v>9</v>
      </c>
      <c r="L5" s="10" t="s">
        <v>10</v>
      </c>
    </row>
    <row r="6" spans="1:12" x14ac:dyDescent="0.2">
      <c r="A6" s="497" t="s">
        <v>144</v>
      </c>
      <c r="B6" s="498" t="s">
        <v>140</v>
      </c>
      <c r="C6" s="485">
        <v>7</v>
      </c>
      <c r="D6" s="485">
        <v>24</v>
      </c>
      <c r="E6" s="499">
        <f t="shared" ref="E6:E19" si="0">1/((SUM(C6*60,D6))/2000)</f>
        <v>4.5045045045045047</v>
      </c>
      <c r="F6" s="500"/>
      <c r="G6" s="479">
        <v>11</v>
      </c>
      <c r="H6" s="509">
        <v>57</v>
      </c>
      <c r="I6" s="499">
        <f>$F$5/(G6*60+H6)</f>
        <v>4.1841004184100417</v>
      </c>
      <c r="J6" s="512">
        <f t="shared" ref="J6:J19" si="1">(I6/E6)*100</f>
        <v>92.887029288702919</v>
      </c>
      <c r="K6" s="512">
        <f>AVERAGE($J$6:$J$19)</f>
        <v>89.719935699818535</v>
      </c>
      <c r="L6" s="501">
        <f t="shared" ref="L6:L19" si="2">(J6-K6)</f>
        <v>3.1670935888843843</v>
      </c>
    </row>
    <row r="7" spans="1:12" x14ac:dyDescent="0.2">
      <c r="A7" s="502" t="s">
        <v>145</v>
      </c>
      <c r="B7" s="496" t="s">
        <v>140</v>
      </c>
      <c r="C7" s="442">
        <v>7</v>
      </c>
      <c r="D7" s="442">
        <v>24</v>
      </c>
      <c r="E7" s="495">
        <f t="shared" si="0"/>
        <v>4.5045045045045047</v>
      </c>
      <c r="F7" s="496"/>
      <c r="G7" s="462">
        <v>12</v>
      </c>
      <c r="H7" s="510">
        <v>5</v>
      </c>
      <c r="I7" s="495">
        <f t="shared" ref="I7:I19" si="3">$F$5/(G7*60+H7)</f>
        <v>4.1379310344827589</v>
      </c>
      <c r="J7" s="513">
        <f t="shared" si="1"/>
        <v>91.862068965517238</v>
      </c>
      <c r="K7" s="513">
        <f t="shared" ref="K7:K19" si="4">AVERAGE($J$6:$J$19)</f>
        <v>89.719935699818535</v>
      </c>
      <c r="L7" s="503">
        <f t="shared" si="2"/>
        <v>2.1421332656987033</v>
      </c>
    </row>
    <row r="8" spans="1:12" x14ac:dyDescent="0.2">
      <c r="A8" s="502" t="s">
        <v>146</v>
      </c>
      <c r="B8" s="494" t="s">
        <v>147</v>
      </c>
      <c r="C8" s="442">
        <v>6</v>
      </c>
      <c r="D8" s="442">
        <v>52</v>
      </c>
      <c r="E8" s="495">
        <f t="shared" si="0"/>
        <v>4.8543689320388355</v>
      </c>
      <c r="F8" s="496"/>
      <c r="G8" s="462">
        <v>11</v>
      </c>
      <c r="H8" s="510">
        <v>17</v>
      </c>
      <c r="I8" s="495">
        <f t="shared" si="3"/>
        <v>4.431314623338257</v>
      </c>
      <c r="J8" s="513">
        <f t="shared" si="1"/>
        <v>91.285081240768079</v>
      </c>
      <c r="K8" s="513">
        <f t="shared" si="4"/>
        <v>89.719935699818535</v>
      </c>
      <c r="L8" s="503">
        <f t="shared" si="2"/>
        <v>1.5651455409495441</v>
      </c>
    </row>
    <row r="9" spans="1:12" x14ac:dyDescent="0.2">
      <c r="A9" s="502" t="s">
        <v>148</v>
      </c>
      <c r="B9" s="494" t="s">
        <v>147</v>
      </c>
      <c r="C9" s="442">
        <v>6</v>
      </c>
      <c r="D9" s="442">
        <v>52</v>
      </c>
      <c r="E9" s="495">
        <f t="shared" si="0"/>
        <v>4.8543689320388355</v>
      </c>
      <c r="F9" s="496"/>
      <c r="G9" s="462">
        <v>11</v>
      </c>
      <c r="H9" s="510">
        <v>18</v>
      </c>
      <c r="I9" s="495">
        <f t="shared" si="3"/>
        <v>4.4247787610619467</v>
      </c>
      <c r="J9" s="513">
        <f t="shared" si="1"/>
        <v>91.150442477876098</v>
      </c>
      <c r="K9" s="513">
        <f t="shared" si="4"/>
        <v>89.719935699818535</v>
      </c>
      <c r="L9" s="503">
        <f t="shared" si="2"/>
        <v>1.4305067780575627</v>
      </c>
    </row>
    <row r="10" spans="1:12" x14ac:dyDescent="0.2">
      <c r="A10" s="502" t="s">
        <v>139</v>
      </c>
      <c r="B10" s="496" t="s">
        <v>140</v>
      </c>
      <c r="C10" s="442">
        <v>7</v>
      </c>
      <c r="D10" s="442">
        <v>24</v>
      </c>
      <c r="E10" s="495">
        <f t="shared" si="0"/>
        <v>4.5045045045045047</v>
      </c>
      <c r="F10" s="496"/>
      <c r="G10" s="462">
        <v>12</v>
      </c>
      <c r="H10" s="510">
        <v>12</v>
      </c>
      <c r="I10" s="495">
        <f t="shared" si="3"/>
        <v>4.0983606557377046</v>
      </c>
      <c r="J10" s="513">
        <f t="shared" si="1"/>
        <v>90.983606557377044</v>
      </c>
      <c r="K10" s="513">
        <f t="shared" si="4"/>
        <v>89.719935699818535</v>
      </c>
      <c r="L10" s="503">
        <f t="shared" si="2"/>
        <v>1.2636708575585089</v>
      </c>
    </row>
    <row r="11" spans="1:12" x14ac:dyDescent="0.2">
      <c r="A11" s="502" t="s">
        <v>149</v>
      </c>
      <c r="B11" s="496" t="s">
        <v>150</v>
      </c>
      <c r="C11" s="442">
        <v>7</v>
      </c>
      <c r="D11" s="442">
        <v>36</v>
      </c>
      <c r="E11" s="495">
        <f t="shared" si="0"/>
        <v>4.3859649122807012</v>
      </c>
      <c r="F11" s="496"/>
      <c r="G11" s="462">
        <v>12</v>
      </c>
      <c r="H11" s="510">
        <v>33</v>
      </c>
      <c r="I11" s="495">
        <f t="shared" si="3"/>
        <v>3.9840637450199203</v>
      </c>
      <c r="J11" s="513">
        <f t="shared" si="1"/>
        <v>90.836653386454188</v>
      </c>
      <c r="K11" s="513">
        <f t="shared" si="4"/>
        <v>89.719935699818535</v>
      </c>
      <c r="L11" s="503">
        <f t="shared" si="2"/>
        <v>1.1167176866356527</v>
      </c>
    </row>
    <row r="12" spans="1:12" x14ac:dyDescent="0.2">
      <c r="A12" s="502" t="s">
        <v>151</v>
      </c>
      <c r="B12" s="494" t="s">
        <v>152</v>
      </c>
      <c r="C12" s="442">
        <v>7</v>
      </c>
      <c r="D12" s="442">
        <v>44</v>
      </c>
      <c r="E12" s="495">
        <f t="shared" si="0"/>
        <v>4.3103448275862064</v>
      </c>
      <c r="F12" s="496"/>
      <c r="G12" s="462">
        <v>12</v>
      </c>
      <c r="H12" s="510">
        <v>47</v>
      </c>
      <c r="I12" s="495">
        <f t="shared" si="3"/>
        <v>3.9113428943937421</v>
      </c>
      <c r="J12" s="513">
        <f t="shared" si="1"/>
        <v>90.743155149934836</v>
      </c>
      <c r="K12" s="513">
        <f t="shared" si="4"/>
        <v>89.719935699818535</v>
      </c>
      <c r="L12" s="503">
        <f t="shared" si="2"/>
        <v>1.0232194501163008</v>
      </c>
    </row>
    <row r="13" spans="1:12" x14ac:dyDescent="0.2">
      <c r="A13" s="502" t="s">
        <v>153</v>
      </c>
      <c r="B13" s="496" t="s">
        <v>140</v>
      </c>
      <c r="C13" s="442">
        <v>7</v>
      </c>
      <c r="D13" s="442">
        <v>24</v>
      </c>
      <c r="E13" s="495">
        <f t="shared" si="0"/>
        <v>4.5045045045045047</v>
      </c>
      <c r="F13" s="496"/>
      <c r="G13" s="462">
        <v>12</v>
      </c>
      <c r="H13" s="510">
        <v>14</v>
      </c>
      <c r="I13" s="495">
        <f t="shared" si="3"/>
        <v>4.0871934604904636</v>
      </c>
      <c r="J13" s="513">
        <f t="shared" si="1"/>
        <v>90.735694822888291</v>
      </c>
      <c r="K13" s="513">
        <f t="shared" si="4"/>
        <v>89.719935699818535</v>
      </c>
      <c r="L13" s="503">
        <f t="shared" si="2"/>
        <v>1.0157591230697562</v>
      </c>
    </row>
    <row r="14" spans="1:12" x14ac:dyDescent="0.2">
      <c r="A14" s="502" t="s">
        <v>154</v>
      </c>
      <c r="B14" s="496" t="s">
        <v>140</v>
      </c>
      <c r="C14" s="442">
        <v>7</v>
      </c>
      <c r="D14" s="442">
        <v>24</v>
      </c>
      <c r="E14" s="495">
        <f t="shared" si="0"/>
        <v>4.5045045045045047</v>
      </c>
      <c r="F14" s="496"/>
      <c r="G14" s="462">
        <v>12</v>
      </c>
      <c r="H14" s="510">
        <v>16</v>
      </c>
      <c r="I14" s="495">
        <f t="shared" si="3"/>
        <v>4.0760869565217392</v>
      </c>
      <c r="J14" s="513">
        <f t="shared" si="1"/>
        <v>90.489130434782609</v>
      </c>
      <c r="K14" s="513">
        <f t="shared" si="4"/>
        <v>89.719935699818535</v>
      </c>
      <c r="L14" s="503">
        <f t="shared" si="2"/>
        <v>0.7691947349640742</v>
      </c>
    </row>
    <row r="15" spans="1:12" x14ac:dyDescent="0.2">
      <c r="A15" s="502" t="s">
        <v>155</v>
      </c>
      <c r="B15" s="496" t="s">
        <v>49</v>
      </c>
      <c r="C15" s="442">
        <v>7</v>
      </c>
      <c r="D15" s="442">
        <v>6</v>
      </c>
      <c r="E15" s="495">
        <f t="shared" si="0"/>
        <v>4.694835680751174</v>
      </c>
      <c r="F15" s="496"/>
      <c r="G15" s="462">
        <v>12</v>
      </c>
      <c r="H15" s="510">
        <v>2</v>
      </c>
      <c r="I15" s="495">
        <f t="shared" si="3"/>
        <v>4.1551246537396125</v>
      </c>
      <c r="J15" s="513">
        <f t="shared" si="1"/>
        <v>88.504155124653735</v>
      </c>
      <c r="K15" s="513">
        <f t="shared" si="4"/>
        <v>89.719935699818535</v>
      </c>
      <c r="L15" s="503">
        <f t="shared" si="2"/>
        <v>-1.2157805751647999</v>
      </c>
    </row>
    <row r="16" spans="1:12" x14ac:dyDescent="0.2">
      <c r="A16" s="502" t="s">
        <v>156</v>
      </c>
      <c r="B16" s="494" t="s">
        <v>150</v>
      </c>
      <c r="C16" s="442">
        <v>7</v>
      </c>
      <c r="D16" s="442">
        <v>36</v>
      </c>
      <c r="E16" s="495">
        <f t="shared" si="0"/>
        <v>4.3859649122807012</v>
      </c>
      <c r="F16" s="496"/>
      <c r="G16" s="462">
        <v>13</v>
      </c>
      <c r="H16" s="510">
        <v>3</v>
      </c>
      <c r="I16" s="495">
        <f t="shared" si="3"/>
        <v>3.8314176245210727</v>
      </c>
      <c r="J16" s="513">
        <f t="shared" si="1"/>
        <v>87.356321839080465</v>
      </c>
      <c r="K16" s="513">
        <f t="shared" si="4"/>
        <v>89.719935699818535</v>
      </c>
      <c r="L16" s="503">
        <f t="shared" si="2"/>
        <v>-2.3636138607380701</v>
      </c>
    </row>
    <row r="17" spans="1:14" x14ac:dyDescent="0.2">
      <c r="A17" s="502" t="s">
        <v>157</v>
      </c>
      <c r="B17" s="494" t="s">
        <v>150</v>
      </c>
      <c r="C17" s="442">
        <v>7</v>
      </c>
      <c r="D17" s="442">
        <v>36</v>
      </c>
      <c r="E17" s="495">
        <f t="shared" si="0"/>
        <v>4.3859649122807012</v>
      </c>
      <c r="F17" s="496"/>
      <c r="G17" s="462">
        <v>13</v>
      </c>
      <c r="H17" s="510">
        <v>9</v>
      </c>
      <c r="I17" s="495">
        <f t="shared" si="3"/>
        <v>3.8022813688212929</v>
      </c>
      <c r="J17" s="513">
        <f t="shared" si="1"/>
        <v>86.692015209125486</v>
      </c>
      <c r="K17" s="513">
        <f t="shared" si="4"/>
        <v>89.719935699818535</v>
      </c>
      <c r="L17" s="503">
        <f t="shared" si="2"/>
        <v>-3.0279204906930488</v>
      </c>
    </row>
    <row r="18" spans="1:14" x14ac:dyDescent="0.2">
      <c r="A18" s="502" t="s">
        <v>158</v>
      </c>
      <c r="B18" s="494" t="s">
        <v>49</v>
      </c>
      <c r="C18" s="442">
        <v>7</v>
      </c>
      <c r="D18" s="442">
        <v>6</v>
      </c>
      <c r="E18" s="495">
        <f t="shared" si="0"/>
        <v>4.694835680751174</v>
      </c>
      <c r="F18" s="496"/>
      <c r="G18" s="462">
        <v>12</v>
      </c>
      <c r="H18" s="510">
        <v>18</v>
      </c>
      <c r="I18" s="495">
        <f t="shared" si="3"/>
        <v>4.0650406504065044</v>
      </c>
      <c r="J18" s="513">
        <f t="shared" si="1"/>
        <v>86.58536585365853</v>
      </c>
      <c r="K18" s="513">
        <f t="shared" si="4"/>
        <v>89.719935699818535</v>
      </c>
      <c r="L18" s="503">
        <f t="shared" si="2"/>
        <v>-3.1345698461600051</v>
      </c>
    </row>
    <row r="19" spans="1:14" x14ac:dyDescent="0.2">
      <c r="A19" s="504" t="s">
        <v>124</v>
      </c>
      <c r="B19" s="505" t="s">
        <v>159</v>
      </c>
      <c r="C19" s="449">
        <v>7</v>
      </c>
      <c r="D19" s="449">
        <v>15</v>
      </c>
      <c r="E19" s="506">
        <f t="shared" si="0"/>
        <v>4.5977011494252871</v>
      </c>
      <c r="F19" s="507"/>
      <c r="G19" s="480">
        <v>12</v>
      </c>
      <c r="H19" s="511">
        <v>39</v>
      </c>
      <c r="I19" s="506">
        <f t="shared" si="3"/>
        <v>3.9525691699604741</v>
      </c>
      <c r="J19" s="514">
        <f t="shared" si="1"/>
        <v>85.968379446640313</v>
      </c>
      <c r="K19" s="514">
        <f t="shared" si="4"/>
        <v>89.719935699818535</v>
      </c>
      <c r="L19" s="508">
        <f t="shared" si="2"/>
        <v>-3.7515562531782223</v>
      </c>
    </row>
    <row r="21" spans="1:14" x14ac:dyDescent="0.2">
      <c r="A21" s="454"/>
    </row>
    <row r="22" spans="1:14" x14ac:dyDescent="0.2">
      <c r="A22" s="451" t="s">
        <v>116</v>
      </c>
      <c r="C22" s="1" t="s">
        <v>2</v>
      </c>
      <c r="F22" s="452" t="s">
        <v>3</v>
      </c>
      <c r="J22" s="445" t="s">
        <v>4</v>
      </c>
      <c r="K22" s="445" t="s">
        <v>5</v>
      </c>
      <c r="L22" s="2"/>
    </row>
    <row r="23" spans="1:14" s="293" customFormat="1" x14ac:dyDescent="0.2">
      <c r="A23" s="455"/>
      <c r="B23" s="1"/>
      <c r="C23" s="12" t="s">
        <v>6</v>
      </c>
      <c r="D23" s="2" t="s">
        <v>7</v>
      </c>
      <c r="E23" s="1" t="s">
        <v>8</v>
      </c>
      <c r="F23" s="467">
        <v>3000</v>
      </c>
      <c r="G23" s="12" t="s">
        <v>6</v>
      </c>
      <c r="H23" s="2" t="s">
        <v>7</v>
      </c>
      <c r="I23" s="1" t="s">
        <v>8</v>
      </c>
      <c r="J23" s="445" t="s">
        <v>9</v>
      </c>
      <c r="K23" s="445" t="s">
        <v>9</v>
      </c>
      <c r="L23" s="10" t="s">
        <v>10</v>
      </c>
      <c r="M23" s="1"/>
    </row>
    <row r="24" spans="1:14" x14ac:dyDescent="0.2">
      <c r="A24" s="497" t="s">
        <v>149</v>
      </c>
      <c r="B24" s="500" t="s">
        <v>150</v>
      </c>
      <c r="C24" s="485">
        <v>7</v>
      </c>
      <c r="D24" s="485">
        <v>36</v>
      </c>
      <c r="E24" s="499">
        <f t="shared" ref="E24:E37" si="5">1/((SUM(C24*60,D24))/2000)</f>
        <v>4.3859649122807012</v>
      </c>
      <c r="F24" s="500"/>
      <c r="G24" s="479">
        <v>12</v>
      </c>
      <c r="H24" s="509">
        <v>7</v>
      </c>
      <c r="I24" s="499">
        <f>$F$23/(G24*60+H24)</f>
        <v>4.1265474552957357</v>
      </c>
      <c r="J24" s="512">
        <f t="shared" ref="J24:J37" si="6">(I24/E24)*100</f>
        <v>94.085281980742792</v>
      </c>
      <c r="K24" s="512">
        <f>AVERAGE($J$24:$J$37)</f>
        <v>92.130064300783758</v>
      </c>
      <c r="L24" s="501">
        <f t="shared" ref="L24:L37" si="7">(J24-K24)</f>
        <v>1.9552176799590342</v>
      </c>
    </row>
    <row r="25" spans="1:14" x14ac:dyDescent="0.2">
      <c r="A25" s="502" t="s">
        <v>144</v>
      </c>
      <c r="B25" s="494" t="s">
        <v>140</v>
      </c>
      <c r="C25" s="442">
        <v>7</v>
      </c>
      <c r="D25" s="442">
        <v>24</v>
      </c>
      <c r="E25" s="495">
        <f t="shared" si="5"/>
        <v>4.5045045045045047</v>
      </c>
      <c r="F25" s="496"/>
      <c r="G25" s="462">
        <v>11</v>
      </c>
      <c r="H25" s="510">
        <v>49</v>
      </c>
      <c r="I25" s="495">
        <f t="shared" ref="I25:I37" si="8">$F$23/(G25*60+H25)</f>
        <v>4.2313117066290546</v>
      </c>
      <c r="J25" s="513">
        <f t="shared" si="6"/>
        <v>93.935119887165001</v>
      </c>
      <c r="K25" s="513">
        <f t="shared" ref="K25:K37" si="9">AVERAGE($J$24:$J$37)</f>
        <v>92.130064300783758</v>
      </c>
      <c r="L25" s="503">
        <f t="shared" si="7"/>
        <v>1.8050555863812434</v>
      </c>
      <c r="M25" s="293"/>
    </row>
    <row r="26" spans="1:14" x14ac:dyDescent="0.2">
      <c r="A26" s="502" t="s">
        <v>146</v>
      </c>
      <c r="B26" s="494" t="s">
        <v>147</v>
      </c>
      <c r="C26" s="442">
        <v>6</v>
      </c>
      <c r="D26" s="442">
        <v>52</v>
      </c>
      <c r="E26" s="495">
        <f t="shared" si="5"/>
        <v>4.8543689320388355</v>
      </c>
      <c r="F26" s="496"/>
      <c r="G26" s="462">
        <v>10</v>
      </c>
      <c r="H26" s="510">
        <v>59</v>
      </c>
      <c r="I26" s="495">
        <f t="shared" si="8"/>
        <v>4.5523520485584221</v>
      </c>
      <c r="J26" s="513">
        <f t="shared" si="6"/>
        <v>93.778452200303491</v>
      </c>
      <c r="K26" s="513">
        <f t="shared" si="9"/>
        <v>92.130064300783758</v>
      </c>
      <c r="L26" s="503">
        <f t="shared" si="7"/>
        <v>1.648387899519733</v>
      </c>
    </row>
    <row r="27" spans="1:14" x14ac:dyDescent="0.2">
      <c r="A27" s="502" t="s">
        <v>148</v>
      </c>
      <c r="B27" s="494" t="s">
        <v>147</v>
      </c>
      <c r="C27" s="442">
        <v>6</v>
      </c>
      <c r="D27" s="442">
        <v>52</v>
      </c>
      <c r="E27" s="495">
        <f t="shared" si="5"/>
        <v>4.8543689320388355</v>
      </c>
      <c r="F27" s="496"/>
      <c r="G27" s="462">
        <v>11</v>
      </c>
      <c r="H27" s="510">
        <v>0</v>
      </c>
      <c r="I27" s="495">
        <f t="shared" si="8"/>
        <v>4.5454545454545459</v>
      </c>
      <c r="J27" s="513">
        <f t="shared" si="6"/>
        <v>93.63636363636364</v>
      </c>
      <c r="K27" s="513">
        <f t="shared" si="9"/>
        <v>92.130064300783758</v>
      </c>
      <c r="L27" s="503">
        <f t="shared" si="7"/>
        <v>1.5062993355798824</v>
      </c>
    </row>
    <row r="28" spans="1:14" x14ac:dyDescent="0.2">
      <c r="A28" s="502" t="s">
        <v>153</v>
      </c>
      <c r="B28" s="496" t="s">
        <v>140</v>
      </c>
      <c r="C28" s="442">
        <v>7</v>
      </c>
      <c r="D28" s="442">
        <v>24</v>
      </c>
      <c r="E28" s="495">
        <f t="shared" si="5"/>
        <v>4.5045045045045047</v>
      </c>
      <c r="F28" s="496"/>
      <c r="G28" s="462">
        <v>11</v>
      </c>
      <c r="H28" s="510">
        <v>56</v>
      </c>
      <c r="I28" s="495">
        <f t="shared" si="8"/>
        <v>4.1899441340782122</v>
      </c>
      <c r="J28" s="513">
        <f t="shared" si="6"/>
        <v>93.016759776536304</v>
      </c>
      <c r="K28" s="513">
        <f t="shared" si="9"/>
        <v>92.130064300783758</v>
      </c>
      <c r="L28" s="503">
        <f t="shared" si="7"/>
        <v>0.88669547575254626</v>
      </c>
    </row>
    <row r="29" spans="1:14" x14ac:dyDescent="0.2">
      <c r="A29" s="502" t="s">
        <v>145</v>
      </c>
      <c r="B29" s="496" t="s">
        <v>140</v>
      </c>
      <c r="C29" s="442">
        <v>7</v>
      </c>
      <c r="D29" s="442">
        <v>24</v>
      </c>
      <c r="E29" s="495">
        <f t="shared" si="5"/>
        <v>4.5045045045045047</v>
      </c>
      <c r="F29" s="496"/>
      <c r="G29" s="462">
        <v>11</v>
      </c>
      <c r="H29" s="510">
        <v>58</v>
      </c>
      <c r="I29" s="495">
        <f t="shared" si="8"/>
        <v>4.1782729805013927</v>
      </c>
      <c r="J29" s="513">
        <f t="shared" si="6"/>
        <v>92.757660167130922</v>
      </c>
      <c r="K29" s="513">
        <f t="shared" si="9"/>
        <v>92.130064300783758</v>
      </c>
      <c r="L29" s="503">
        <f t="shared" si="7"/>
        <v>0.62759586634716413</v>
      </c>
    </row>
    <row r="30" spans="1:14" x14ac:dyDescent="0.2">
      <c r="A30" s="502" t="s">
        <v>151</v>
      </c>
      <c r="B30" s="494" t="s">
        <v>152</v>
      </c>
      <c r="C30" s="442">
        <v>7</v>
      </c>
      <c r="D30" s="442">
        <v>44</v>
      </c>
      <c r="E30" s="495">
        <f t="shared" si="5"/>
        <v>4.3103448275862064</v>
      </c>
      <c r="F30" s="496"/>
      <c r="G30" s="462">
        <v>12</v>
      </c>
      <c r="H30" s="510">
        <v>31</v>
      </c>
      <c r="I30" s="495">
        <f t="shared" si="8"/>
        <v>3.9946737683089215</v>
      </c>
      <c r="J30" s="513">
        <f t="shared" si="6"/>
        <v>92.676431424766989</v>
      </c>
      <c r="K30" s="513">
        <f t="shared" si="9"/>
        <v>92.130064300783758</v>
      </c>
      <c r="L30" s="503">
        <f t="shared" si="7"/>
        <v>0.54636712398323084</v>
      </c>
    </row>
    <row r="31" spans="1:14" x14ac:dyDescent="0.2">
      <c r="A31" s="502" t="s">
        <v>139</v>
      </c>
      <c r="B31" s="496" t="s">
        <v>140</v>
      </c>
      <c r="C31" s="442">
        <v>7</v>
      </c>
      <c r="D31" s="442">
        <v>24</v>
      </c>
      <c r="E31" s="495">
        <f t="shared" si="5"/>
        <v>4.5045045045045047</v>
      </c>
      <c r="F31" s="496"/>
      <c r="G31" s="462">
        <v>11</v>
      </c>
      <c r="H31" s="510">
        <v>59</v>
      </c>
      <c r="I31" s="495">
        <f t="shared" si="8"/>
        <v>4.1724617524339358</v>
      </c>
      <c r="J31" s="513">
        <f t="shared" si="6"/>
        <v>92.628650904033378</v>
      </c>
      <c r="K31" s="513">
        <f t="shared" si="9"/>
        <v>92.130064300783758</v>
      </c>
      <c r="L31" s="503">
        <f t="shared" si="7"/>
        <v>0.49858660324962045</v>
      </c>
    </row>
    <row r="32" spans="1:14" x14ac:dyDescent="0.2">
      <c r="A32" s="502" t="s">
        <v>156</v>
      </c>
      <c r="B32" s="494" t="s">
        <v>150</v>
      </c>
      <c r="C32" s="442">
        <v>7</v>
      </c>
      <c r="D32" s="442">
        <v>36</v>
      </c>
      <c r="E32" s="495">
        <f t="shared" si="5"/>
        <v>4.3859649122807012</v>
      </c>
      <c r="F32" s="496"/>
      <c r="G32" s="462">
        <v>12</v>
      </c>
      <c r="H32" s="510">
        <v>22</v>
      </c>
      <c r="I32" s="495">
        <f t="shared" si="8"/>
        <v>4.0431266846361185</v>
      </c>
      <c r="J32" s="513">
        <f t="shared" si="6"/>
        <v>92.183288409703508</v>
      </c>
      <c r="K32" s="513">
        <f t="shared" si="9"/>
        <v>92.130064300783758</v>
      </c>
      <c r="L32" s="503">
        <f t="shared" si="7"/>
        <v>5.3224108919749824E-2</v>
      </c>
      <c r="N32" s="455"/>
    </row>
    <row r="33" spans="1:12" x14ac:dyDescent="0.2">
      <c r="A33" s="502" t="s">
        <v>155</v>
      </c>
      <c r="B33" s="496" t="s">
        <v>49</v>
      </c>
      <c r="C33" s="442">
        <v>7</v>
      </c>
      <c r="D33" s="442">
        <v>6</v>
      </c>
      <c r="E33" s="495">
        <f t="shared" si="5"/>
        <v>4.694835680751174</v>
      </c>
      <c r="F33" s="496"/>
      <c r="G33" s="462">
        <v>11</v>
      </c>
      <c r="H33" s="510">
        <v>40</v>
      </c>
      <c r="I33" s="495">
        <f t="shared" si="8"/>
        <v>4.2857142857142856</v>
      </c>
      <c r="J33" s="513">
        <f t="shared" si="6"/>
        <v>91.285714285714278</v>
      </c>
      <c r="K33" s="513">
        <f t="shared" si="9"/>
        <v>92.130064300783758</v>
      </c>
      <c r="L33" s="503">
        <f t="shared" si="7"/>
        <v>-0.84435001506948026</v>
      </c>
    </row>
    <row r="34" spans="1:12" x14ac:dyDescent="0.2">
      <c r="A34" s="502" t="s">
        <v>154</v>
      </c>
      <c r="B34" s="496" t="s">
        <v>140</v>
      </c>
      <c r="C34" s="442">
        <v>7</v>
      </c>
      <c r="D34" s="442">
        <v>24</v>
      </c>
      <c r="E34" s="495">
        <f t="shared" si="5"/>
        <v>4.5045045045045047</v>
      </c>
      <c r="F34" s="496"/>
      <c r="G34" s="462">
        <v>12</v>
      </c>
      <c r="H34" s="510">
        <v>11</v>
      </c>
      <c r="I34" s="495">
        <f t="shared" si="8"/>
        <v>4.1039671682626535</v>
      </c>
      <c r="J34" s="513">
        <f t="shared" si="6"/>
        <v>91.108071135430905</v>
      </c>
      <c r="K34" s="513">
        <f t="shared" si="9"/>
        <v>92.130064300783758</v>
      </c>
      <c r="L34" s="503">
        <f t="shared" si="7"/>
        <v>-1.0219931653528533</v>
      </c>
    </row>
    <row r="35" spans="1:12" x14ac:dyDescent="0.2">
      <c r="A35" s="502" t="s">
        <v>157</v>
      </c>
      <c r="B35" s="494" t="s">
        <v>150</v>
      </c>
      <c r="C35" s="442">
        <v>7</v>
      </c>
      <c r="D35" s="442">
        <v>36</v>
      </c>
      <c r="E35" s="495">
        <f t="shared" si="5"/>
        <v>4.3859649122807012</v>
      </c>
      <c r="F35" s="496"/>
      <c r="G35" s="462">
        <v>12</v>
      </c>
      <c r="H35" s="510">
        <v>35</v>
      </c>
      <c r="I35" s="495">
        <f t="shared" si="8"/>
        <v>3.9735099337748343</v>
      </c>
      <c r="J35" s="513">
        <f t="shared" si="6"/>
        <v>90.596026490066237</v>
      </c>
      <c r="K35" s="513">
        <f t="shared" si="9"/>
        <v>92.130064300783758</v>
      </c>
      <c r="L35" s="503">
        <f t="shared" si="7"/>
        <v>-1.5340378107175212</v>
      </c>
    </row>
    <row r="36" spans="1:12" x14ac:dyDescent="0.2">
      <c r="A36" s="502" t="s">
        <v>124</v>
      </c>
      <c r="B36" s="494" t="s">
        <v>159</v>
      </c>
      <c r="C36" s="442">
        <v>7</v>
      </c>
      <c r="D36" s="442">
        <v>15</v>
      </c>
      <c r="E36" s="495">
        <f t="shared" si="5"/>
        <v>4.5977011494252871</v>
      </c>
      <c r="F36" s="496"/>
      <c r="G36" s="462">
        <v>12</v>
      </c>
      <c r="H36" s="510">
        <v>9</v>
      </c>
      <c r="I36" s="495">
        <f t="shared" si="8"/>
        <v>4.1152263374485596</v>
      </c>
      <c r="J36" s="513">
        <f t="shared" si="6"/>
        <v>89.506172839506178</v>
      </c>
      <c r="K36" s="513">
        <f t="shared" si="9"/>
        <v>92.130064300783758</v>
      </c>
      <c r="L36" s="503">
        <f t="shared" si="7"/>
        <v>-2.6238914612775801</v>
      </c>
    </row>
    <row r="37" spans="1:12" x14ac:dyDescent="0.2">
      <c r="A37" s="504" t="s">
        <v>158</v>
      </c>
      <c r="B37" s="505" t="s">
        <v>49</v>
      </c>
      <c r="C37" s="449">
        <v>7</v>
      </c>
      <c r="D37" s="449">
        <v>6</v>
      </c>
      <c r="E37" s="506">
        <f t="shared" si="5"/>
        <v>4.694835680751174</v>
      </c>
      <c r="F37" s="507"/>
      <c r="G37" s="480">
        <v>12</v>
      </c>
      <c r="H37" s="511">
        <v>1</v>
      </c>
      <c r="I37" s="506">
        <f t="shared" si="8"/>
        <v>4.160887656033287</v>
      </c>
      <c r="J37" s="514">
        <f t="shared" si="6"/>
        <v>88.626907073509003</v>
      </c>
      <c r="K37" s="514">
        <f t="shared" si="9"/>
        <v>92.130064300783758</v>
      </c>
      <c r="L37" s="508">
        <f t="shared" si="7"/>
        <v>-3.5031572272747553</v>
      </c>
    </row>
    <row r="40" spans="1:12" x14ac:dyDescent="0.2">
      <c r="A40" s="451" t="s">
        <v>117</v>
      </c>
      <c r="C40" s="1" t="s">
        <v>2</v>
      </c>
      <c r="F40" s="452" t="s">
        <v>3</v>
      </c>
      <c r="J40" s="445" t="s">
        <v>4</v>
      </c>
      <c r="K40" s="445" t="s">
        <v>5</v>
      </c>
      <c r="L40" s="2"/>
    </row>
    <row r="41" spans="1:12" x14ac:dyDescent="0.2">
      <c r="A41" s="455"/>
      <c r="C41" s="12" t="s">
        <v>6</v>
      </c>
      <c r="D41" s="2" t="s">
        <v>7</v>
      </c>
      <c r="E41" s="1" t="s">
        <v>8</v>
      </c>
      <c r="F41" s="453">
        <v>3000</v>
      </c>
      <c r="G41" s="12" t="s">
        <v>6</v>
      </c>
      <c r="H41" s="2" t="s">
        <v>7</v>
      </c>
      <c r="I41" s="1" t="s">
        <v>8</v>
      </c>
      <c r="J41" s="445" t="s">
        <v>9</v>
      </c>
      <c r="K41" s="445" t="s">
        <v>9</v>
      </c>
      <c r="L41" s="10" t="s">
        <v>10</v>
      </c>
    </row>
    <row r="42" spans="1:12" ht="14.25" x14ac:dyDescent="0.2">
      <c r="A42" s="515" t="s">
        <v>161</v>
      </c>
      <c r="B42" s="516" t="s">
        <v>162</v>
      </c>
      <c r="C42" s="485">
        <v>8</v>
      </c>
      <c r="D42" s="485">
        <v>4</v>
      </c>
      <c r="E42" s="499">
        <f t="shared" ref="E42:E50" si="10">1/((SUM(C42*60,D42))/2000)</f>
        <v>4.1322314049586781</v>
      </c>
      <c r="F42" s="500"/>
      <c r="G42" s="509">
        <v>12</v>
      </c>
      <c r="H42" s="509">
        <v>56</v>
      </c>
      <c r="I42" s="499">
        <f>$F$41/(G42*60+H42)</f>
        <v>3.865979381443299</v>
      </c>
      <c r="J42" s="512">
        <f t="shared" ref="J42:J50" si="11">(I42/E42)*100</f>
        <v>93.556701030927826</v>
      </c>
      <c r="K42" s="512">
        <f>AVERAGE($J$42:$J$50)</f>
        <v>87.963598552974062</v>
      </c>
      <c r="L42" s="501">
        <f t="shared" ref="L42:L50" si="12">(J42-K42)</f>
        <v>5.5931024779537637</v>
      </c>
    </row>
    <row r="43" spans="1:12" ht="14.25" x14ac:dyDescent="0.2">
      <c r="A43" s="517" t="s">
        <v>163</v>
      </c>
      <c r="B43" s="493" t="s">
        <v>164</v>
      </c>
      <c r="C43" s="442">
        <v>8</v>
      </c>
      <c r="D43" s="442">
        <v>32</v>
      </c>
      <c r="E43" s="495">
        <f t="shared" si="10"/>
        <v>3.90625</v>
      </c>
      <c r="F43" s="496"/>
      <c r="G43" s="510">
        <v>13</v>
      </c>
      <c r="H43" s="510">
        <v>58</v>
      </c>
      <c r="I43" s="495">
        <f t="shared" ref="I43:I50" si="13">$F$41/(G43*60+H43)</f>
        <v>3.5799522673031028</v>
      </c>
      <c r="J43" s="513">
        <f t="shared" si="11"/>
        <v>91.646778042959426</v>
      </c>
      <c r="K43" s="513">
        <f t="shared" ref="K43:K50" si="14">AVERAGE($J$42:$J$50)</f>
        <v>87.963598552974062</v>
      </c>
      <c r="L43" s="503">
        <f t="shared" si="12"/>
        <v>3.6831794899853634</v>
      </c>
    </row>
    <row r="44" spans="1:12" ht="14.25" x14ac:dyDescent="0.2">
      <c r="A44" s="517" t="s">
        <v>165</v>
      </c>
      <c r="B44" s="493" t="s">
        <v>162</v>
      </c>
      <c r="C44" s="442">
        <v>8</v>
      </c>
      <c r="D44" s="442">
        <v>4</v>
      </c>
      <c r="E44" s="495">
        <f t="shared" si="10"/>
        <v>4.1322314049586781</v>
      </c>
      <c r="F44" s="496"/>
      <c r="G44" s="510">
        <v>13</v>
      </c>
      <c r="H44" s="510">
        <v>19</v>
      </c>
      <c r="I44" s="495">
        <f t="shared" si="13"/>
        <v>3.7546933667083855</v>
      </c>
      <c r="J44" s="513">
        <f t="shared" si="11"/>
        <v>90.863579474342913</v>
      </c>
      <c r="K44" s="513">
        <f t="shared" si="14"/>
        <v>87.963598552974062</v>
      </c>
      <c r="L44" s="503">
        <f t="shared" si="12"/>
        <v>2.8999809213688508</v>
      </c>
    </row>
    <row r="45" spans="1:12" ht="14.25" x14ac:dyDescent="0.2">
      <c r="A45" s="517" t="s">
        <v>166</v>
      </c>
      <c r="B45" s="493" t="s">
        <v>77</v>
      </c>
      <c r="C45" s="442">
        <v>8</v>
      </c>
      <c r="D45" s="442">
        <v>21</v>
      </c>
      <c r="E45" s="495">
        <f t="shared" si="10"/>
        <v>3.992015968063872</v>
      </c>
      <c r="F45" s="496"/>
      <c r="G45" s="510">
        <v>14</v>
      </c>
      <c r="H45" s="510">
        <v>6</v>
      </c>
      <c r="I45" s="495">
        <f t="shared" si="13"/>
        <v>3.5460992907801416</v>
      </c>
      <c r="J45" s="513">
        <f t="shared" si="11"/>
        <v>88.829787234042556</v>
      </c>
      <c r="K45" s="513">
        <f t="shared" si="14"/>
        <v>87.963598552974062</v>
      </c>
      <c r="L45" s="503">
        <f t="shared" si="12"/>
        <v>0.86618868106849334</v>
      </c>
    </row>
    <row r="46" spans="1:12" ht="14.25" x14ac:dyDescent="0.2">
      <c r="A46" s="517" t="s">
        <v>110</v>
      </c>
      <c r="B46" s="493" t="s">
        <v>167</v>
      </c>
      <c r="C46" s="442">
        <v>7</v>
      </c>
      <c r="D46" s="442">
        <v>0</v>
      </c>
      <c r="E46" s="495">
        <f t="shared" si="10"/>
        <v>4.7619047619047619</v>
      </c>
      <c r="F46" s="496"/>
      <c r="G46" s="510">
        <v>11</v>
      </c>
      <c r="H46" s="510">
        <v>51</v>
      </c>
      <c r="I46" s="495">
        <f t="shared" si="13"/>
        <v>4.2194092827004219</v>
      </c>
      <c r="J46" s="513">
        <f t="shared" si="11"/>
        <v>88.607594936708864</v>
      </c>
      <c r="K46" s="513">
        <f t="shared" si="14"/>
        <v>87.963598552974062</v>
      </c>
      <c r="L46" s="503">
        <f t="shared" si="12"/>
        <v>0.64399638373480173</v>
      </c>
    </row>
    <row r="47" spans="1:12" ht="14.25" x14ac:dyDescent="0.2">
      <c r="A47" s="517" t="s">
        <v>168</v>
      </c>
      <c r="B47" s="493" t="s">
        <v>162</v>
      </c>
      <c r="C47" s="442">
        <v>8</v>
      </c>
      <c r="D47" s="442">
        <v>4</v>
      </c>
      <c r="E47" s="495">
        <f t="shared" si="10"/>
        <v>4.1322314049586781</v>
      </c>
      <c r="F47" s="496"/>
      <c r="G47" s="510">
        <v>13</v>
      </c>
      <c r="H47" s="510">
        <v>48</v>
      </c>
      <c r="I47" s="495">
        <f t="shared" si="13"/>
        <v>3.6231884057971016</v>
      </c>
      <c r="J47" s="513">
        <f t="shared" si="11"/>
        <v>87.681159420289845</v>
      </c>
      <c r="K47" s="513">
        <f t="shared" si="14"/>
        <v>87.963598552974062</v>
      </c>
      <c r="L47" s="503">
        <f t="shared" si="12"/>
        <v>-0.2824391326842175</v>
      </c>
    </row>
    <row r="48" spans="1:12" ht="14.25" x14ac:dyDescent="0.2">
      <c r="A48" s="517" t="s">
        <v>112</v>
      </c>
      <c r="B48" s="493" t="s">
        <v>169</v>
      </c>
      <c r="C48" s="442">
        <v>6</v>
      </c>
      <c r="D48" s="442">
        <v>18</v>
      </c>
      <c r="E48" s="495">
        <f t="shared" si="10"/>
        <v>5.2910052910052912</v>
      </c>
      <c r="F48" s="496"/>
      <c r="G48" s="510">
        <v>10</v>
      </c>
      <c r="H48" s="510">
        <v>49</v>
      </c>
      <c r="I48" s="495">
        <f t="shared" si="13"/>
        <v>4.6224961479198772</v>
      </c>
      <c r="J48" s="513">
        <f t="shared" si="11"/>
        <v>87.365177195685675</v>
      </c>
      <c r="K48" s="513">
        <f t="shared" si="14"/>
        <v>87.963598552974062</v>
      </c>
      <c r="L48" s="503">
        <f t="shared" si="12"/>
        <v>-0.59842135728838741</v>
      </c>
    </row>
    <row r="49" spans="1:12" ht="14.25" x14ac:dyDescent="0.2">
      <c r="A49" s="517" t="s">
        <v>170</v>
      </c>
      <c r="B49" s="455" t="s">
        <v>171</v>
      </c>
      <c r="C49" s="442">
        <v>7</v>
      </c>
      <c r="D49" s="442">
        <v>37</v>
      </c>
      <c r="E49" s="495">
        <f t="shared" si="10"/>
        <v>4.3763676148796495</v>
      </c>
      <c r="F49" s="496"/>
      <c r="G49" s="510">
        <v>13</v>
      </c>
      <c r="H49" s="510">
        <v>23</v>
      </c>
      <c r="I49" s="495">
        <f t="shared" si="13"/>
        <v>3.7359900373599002</v>
      </c>
      <c r="J49" s="513">
        <f t="shared" si="11"/>
        <v>85.36737235367373</v>
      </c>
      <c r="K49" s="513">
        <f t="shared" si="14"/>
        <v>87.963598552974062</v>
      </c>
      <c r="L49" s="503">
        <f t="shared" si="12"/>
        <v>-2.5962261993003324</v>
      </c>
    </row>
    <row r="50" spans="1:12" ht="14.25" x14ac:dyDescent="0.2">
      <c r="A50" s="518" t="s">
        <v>114</v>
      </c>
      <c r="B50" s="519" t="s">
        <v>172</v>
      </c>
      <c r="C50" s="449">
        <v>6</v>
      </c>
      <c r="D50" s="449">
        <v>7</v>
      </c>
      <c r="E50" s="506">
        <f t="shared" si="10"/>
        <v>5.4495912806539515</v>
      </c>
      <c r="F50" s="507"/>
      <c r="G50" s="511">
        <v>11</v>
      </c>
      <c r="H50" s="511">
        <v>48</v>
      </c>
      <c r="I50" s="506">
        <f t="shared" si="13"/>
        <v>4.2372881355932206</v>
      </c>
      <c r="J50" s="514">
        <f t="shared" si="11"/>
        <v>77.754237288135585</v>
      </c>
      <c r="K50" s="514">
        <f t="shared" si="14"/>
        <v>87.963598552974062</v>
      </c>
      <c r="L50" s="508">
        <f t="shared" si="12"/>
        <v>-10.209361264838478</v>
      </c>
    </row>
    <row r="53" spans="1:12" x14ac:dyDescent="0.2">
      <c r="A53" s="451" t="s">
        <v>118</v>
      </c>
      <c r="C53" s="1" t="s">
        <v>2</v>
      </c>
      <c r="F53" s="452" t="s">
        <v>3</v>
      </c>
      <c r="J53" s="445" t="s">
        <v>4</v>
      </c>
      <c r="K53" s="445" t="s">
        <v>5</v>
      </c>
      <c r="L53" s="2"/>
    </row>
    <row r="54" spans="1:12" x14ac:dyDescent="0.2">
      <c r="A54" s="455"/>
      <c r="C54" s="12" t="s">
        <v>6</v>
      </c>
      <c r="D54" s="2" t="s">
        <v>7</v>
      </c>
      <c r="E54" s="1" t="s">
        <v>8</v>
      </c>
      <c r="F54" s="453">
        <v>3000</v>
      </c>
      <c r="G54" s="12" t="s">
        <v>6</v>
      </c>
      <c r="H54" s="2" t="s">
        <v>7</v>
      </c>
      <c r="I54" s="1" t="s">
        <v>8</v>
      </c>
      <c r="J54" s="445" t="s">
        <v>9</v>
      </c>
      <c r="K54" s="445" t="s">
        <v>9</v>
      </c>
      <c r="L54" s="10" t="s">
        <v>10</v>
      </c>
    </row>
    <row r="55" spans="1:12" ht="14.25" x14ac:dyDescent="0.2">
      <c r="A55" s="515" t="s">
        <v>163</v>
      </c>
      <c r="B55" s="516" t="s">
        <v>164</v>
      </c>
      <c r="C55" s="485">
        <v>8</v>
      </c>
      <c r="D55" s="485">
        <v>32</v>
      </c>
      <c r="E55" s="499">
        <f t="shared" ref="E55:E63" si="15">1/((SUM(C55*60,D55))/2000)</f>
        <v>3.90625</v>
      </c>
      <c r="F55" s="500"/>
      <c r="G55" s="509">
        <v>12</v>
      </c>
      <c r="H55" s="509">
        <v>56</v>
      </c>
      <c r="I55" s="499">
        <f>$F$54/(G55*60+H55)</f>
        <v>3.865979381443299</v>
      </c>
      <c r="J55" s="512">
        <f t="shared" ref="J55:J63" si="16">(I55/E55)*100</f>
        <v>98.969072164948457</v>
      </c>
      <c r="K55" s="512">
        <f>AVERAGE($J$55:$J$63)</f>
        <v>94.642588281389152</v>
      </c>
      <c r="L55" s="501">
        <f t="shared" ref="L55:L63" si="17">(J55-K55)</f>
        <v>4.3264838835593054</v>
      </c>
    </row>
    <row r="56" spans="1:12" ht="14.25" x14ac:dyDescent="0.2">
      <c r="A56" s="517" t="s">
        <v>161</v>
      </c>
      <c r="B56" s="493" t="s">
        <v>162</v>
      </c>
      <c r="C56" s="442">
        <v>8</v>
      </c>
      <c r="D56" s="442">
        <v>4</v>
      </c>
      <c r="E56" s="495">
        <f t="shared" si="15"/>
        <v>4.1322314049586781</v>
      </c>
      <c r="F56" s="496"/>
      <c r="G56" s="510">
        <v>12</v>
      </c>
      <c r="H56" s="510">
        <v>14</v>
      </c>
      <c r="I56" s="495">
        <f t="shared" ref="I56:I63" si="18">$F$54/(G56*60+H56)</f>
        <v>4.0871934604904636</v>
      </c>
      <c r="J56" s="513">
        <f t="shared" si="16"/>
        <v>98.910081743869199</v>
      </c>
      <c r="K56" s="513">
        <f t="shared" ref="K56:K63" si="19">AVERAGE($J$55:$J$63)</f>
        <v>94.642588281389152</v>
      </c>
      <c r="L56" s="503">
        <f t="shared" si="17"/>
        <v>4.2674934624800471</v>
      </c>
    </row>
    <row r="57" spans="1:12" ht="14.25" x14ac:dyDescent="0.2">
      <c r="A57" s="517" t="s">
        <v>165</v>
      </c>
      <c r="B57" s="493" t="s">
        <v>162</v>
      </c>
      <c r="C57" s="442">
        <v>8</v>
      </c>
      <c r="D57" s="442">
        <v>4</v>
      </c>
      <c r="E57" s="495">
        <f t="shared" si="15"/>
        <v>4.1322314049586781</v>
      </c>
      <c r="F57" s="496"/>
      <c r="G57" s="510">
        <v>12</v>
      </c>
      <c r="H57" s="510">
        <v>26</v>
      </c>
      <c r="I57" s="495">
        <f t="shared" si="18"/>
        <v>4.0214477211796247</v>
      </c>
      <c r="J57" s="513">
        <f t="shared" si="16"/>
        <v>97.319034852546906</v>
      </c>
      <c r="K57" s="513">
        <f t="shared" si="19"/>
        <v>94.642588281389152</v>
      </c>
      <c r="L57" s="503">
        <f t="shared" si="17"/>
        <v>2.6764465711577543</v>
      </c>
    </row>
    <row r="58" spans="1:12" ht="14.25" x14ac:dyDescent="0.2">
      <c r="A58" s="517" t="s">
        <v>168</v>
      </c>
      <c r="B58" s="493" t="s">
        <v>162</v>
      </c>
      <c r="C58" s="442">
        <v>8</v>
      </c>
      <c r="D58" s="442">
        <v>4</v>
      </c>
      <c r="E58" s="495">
        <f t="shared" si="15"/>
        <v>4.1322314049586781</v>
      </c>
      <c r="F58" s="496"/>
      <c r="G58" s="510">
        <v>12</v>
      </c>
      <c r="H58" s="510">
        <v>43</v>
      </c>
      <c r="I58" s="495">
        <f t="shared" si="18"/>
        <v>3.9318479685452163</v>
      </c>
      <c r="J58" s="513">
        <f t="shared" si="16"/>
        <v>95.150720838794228</v>
      </c>
      <c r="K58" s="513">
        <f t="shared" si="19"/>
        <v>94.642588281389152</v>
      </c>
      <c r="L58" s="503">
        <f t="shared" si="17"/>
        <v>0.50813255740507657</v>
      </c>
    </row>
    <row r="59" spans="1:12" ht="14.25" x14ac:dyDescent="0.2">
      <c r="A59" s="517" t="s">
        <v>166</v>
      </c>
      <c r="B59" s="493" t="s">
        <v>77</v>
      </c>
      <c r="C59" s="442">
        <v>8</v>
      </c>
      <c r="D59" s="442">
        <v>21</v>
      </c>
      <c r="E59" s="495">
        <f t="shared" si="15"/>
        <v>3.992015968063872</v>
      </c>
      <c r="F59" s="496"/>
      <c r="G59" s="510">
        <v>13</v>
      </c>
      <c r="H59" s="510">
        <v>11</v>
      </c>
      <c r="I59" s="495">
        <f t="shared" si="18"/>
        <v>3.7926675094816686</v>
      </c>
      <c r="J59" s="513">
        <f t="shared" si="16"/>
        <v>95.006321112515806</v>
      </c>
      <c r="K59" s="513">
        <f t="shared" si="19"/>
        <v>94.642588281389152</v>
      </c>
      <c r="L59" s="503">
        <f t="shared" si="17"/>
        <v>0.36373283112665433</v>
      </c>
    </row>
    <row r="60" spans="1:12" ht="14.25" x14ac:dyDescent="0.2">
      <c r="A60" s="517" t="s">
        <v>110</v>
      </c>
      <c r="B60" s="493" t="s">
        <v>167</v>
      </c>
      <c r="C60" s="442">
        <v>7</v>
      </c>
      <c r="D60" s="442">
        <v>0</v>
      </c>
      <c r="E60" s="495">
        <f t="shared" si="15"/>
        <v>4.7619047619047619</v>
      </c>
      <c r="F60" s="496"/>
      <c r="G60" s="510">
        <v>11</v>
      </c>
      <c r="H60" s="510">
        <v>9</v>
      </c>
      <c r="I60" s="495">
        <f t="shared" si="18"/>
        <v>4.4843049327354256</v>
      </c>
      <c r="J60" s="513">
        <f t="shared" si="16"/>
        <v>94.170403587443943</v>
      </c>
      <c r="K60" s="513">
        <f t="shared" si="19"/>
        <v>94.642588281389152</v>
      </c>
      <c r="L60" s="503">
        <f t="shared" si="17"/>
        <v>-0.47218469394520923</v>
      </c>
    </row>
    <row r="61" spans="1:12" ht="14.25" x14ac:dyDescent="0.2">
      <c r="A61" s="517" t="s">
        <v>170</v>
      </c>
      <c r="B61" s="455" t="s">
        <v>171</v>
      </c>
      <c r="C61" s="442">
        <v>7</v>
      </c>
      <c r="D61" s="442">
        <v>37</v>
      </c>
      <c r="E61" s="495">
        <f t="shared" si="15"/>
        <v>4.3763676148796495</v>
      </c>
      <c r="F61" s="496"/>
      <c r="G61" s="510">
        <v>12</v>
      </c>
      <c r="H61" s="510">
        <v>16</v>
      </c>
      <c r="I61" s="495">
        <f t="shared" si="18"/>
        <v>4.0760869565217392</v>
      </c>
      <c r="J61" s="513">
        <f t="shared" si="16"/>
        <v>93.138586956521749</v>
      </c>
      <c r="K61" s="513">
        <f t="shared" si="19"/>
        <v>94.642588281389152</v>
      </c>
      <c r="L61" s="503">
        <f t="shared" si="17"/>
        <v>-1.5040013248674029</v>
      </c>
    </row>
    <row r="62" spans="1:12" ht="14.25" x14ac:dyDescent="0.2">
      <c r="A62" s="517" t="s">
        <v>112</v>
      </c>
      <c r="B62" s="493" t="s">
        <v>169</v>
      </c>
      <c r="C62" s="442">
        <v>6</v>
      </c>
      <c r="D62" s="442">
        <v>18</v>
      </c>
      <c r="E62" s="495">
        <f t="shared" si="15"/>
        <v>5.2910052910052912</v>
      </c>
      <c r="F62" s="496"/>
      <c r="G62" s="510">
        <v>10</v>
      </c>
      <c r="H62" s="510">
        <v>9</v>
      </c>
      <c r="I62" s="495">
        <f t="shared" si="18"/>
        <v>4.9261083743842367</v>
      </c>
      <c r="J62" s="513">
        <f t="shared" si="16"/>
        <v>93.103448275862064</v>
      </c>
      <c r="K62" s="513">
        <f t="shared" si="19"/>
        <v>94.642588281389152</v>
      </c>
      <c r="L62" s="503">
        <f t="shared" si="17"/>
        <v>-1.5391400055270879</v>
      </c>
    </row>
    <row r="63" spans="1:12" ht="14.25" x14ac:dyDescent="0.2">
      <c r="A63" s="518" t="s">
        <v>114</v>
      </c>
      <c r="B63" s="519" t="s">
        <v>172</v>
      </c>
      <c r="C63" s="449">
        <v>6</v>
      </c>
      <c r="D63" s="449">
        <v>7</v>
      </c>
      <c r="E63" s="506">
        <f t="shared" si="15"/>
        <v>5.4495912806539515</v>
      </c>
      <c r="F63" s="507"/>
      <c r="G63" s="511">
        <v>10</v>
      </c>
      <c r="H63" s="511">
        <v>40</v>
      </c>
      <c r="I63" s="506">
        <f t="shared" si="18"/>
        <v>4.6875</v>
      </c>
      <c r="J63" s="514">
        <f t="shared" si="16"/>
        <v>86.015625</v>
      </c>
      <c r="K63" s="514">
        <f t="shared" si="19"/>
        <v>94.642588281389152</v>
      </c>
      <c r="L63" s="508">
        <f t="shared" si="17"/>
        <v>-8.6269632813891519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G23" sqref="G23"/>
    </sheetView>
  </sheetViews>
  <sheetFormatPr defaultRowHeight="12.75" x14ac:dyDescent="0.2"/>
  <cols>
    <col min="1" max="1" width="12.140625" style="1" customWidth="1"/>
    <col min="2" max="2" width="11.140625" style="1" customWidth="1"/>
    <col min="3" max="5" width="9.140625" style="1"/>
    <col min="6" max="6" width="10.7109375" style="1" bestFit="1" customWidth="1"/>
    <col min="7" max="12" width="9.140625" style="1"/>
    <col min="13" max="13" width="10.5703125" style="1" bestFit="1" customWidth="1"/>
    <col min="14" max="16384" width="9.140625" style="1"/>
  </cols>
  <sheetData>
    <row r="1" spans="1:12" ht="20.25" x14ac:dyDescent="0.3">
      <c r="A1" s="459" t="s">
        <v>119</v>
      </c>
    </row>
    <row r="2" spans="1:12" x14ac:dyDescent="0.2">
      <c r="A2" s="2"/>
    </row>
    <row r="3" spans="1:12" x14ac:dyDescent="0.2">
      <c r="C3" s="1" t="s">
        <v>2</v>
      </c>
      <c r="F3" s="452" t="s">
        <v>3</v>
      </c>
      <c r="J3" s="445" t="s">
        <v>4</v>
      </c>
      <c r="K3" s="445" t="s">
        <v>5</v>
      </c>
      <c r="L3" s="2"/>
    </row>
    <row r="4" spans="1:12" x14ac:dyDescent="0.2">
      <c r="C4" s="12" t="s">
        <v>6</v>
      </c>
      <c r="D4" s="2" t="s">
        <v>7</v>
      </c>
      <c r="E4" s="1" t="s">
        <v>8</v>
      </c>
      <c r="F4" s="453">
        <v>2000</v>
      </c>
      <c r="G4" s="12" t="s">
        <v>6</v>
      </c>
      <c r="H4" s="2" t="s">
        <v>7</v>
      </c>
      <c r="I4" s="1" t="s">
        <v>8</v>
      </c>
      <c r="J4" s="445" t="s">
        <v>9</v>
      </c>
      <c r="K4" s="445" t="s">
        <v>9</v>
      </c>
      <c r="L4" s="10" t="s">
        <v>10</v>
      </c>
    </row>
    <row r="5" spans="1:12" x14ac:dyDescent="0.2">
      <c r="A5" s="483" t="s">
        <v>112</v>
      </c>
      <c r="B5" s="484" t="s">
        <v>113</v>
      </c>
      <c r="C5" s="485">
        <v>6</v>
      </c>
      <c r="D5" s="485">
        <v>19</v>
      </c>
      <c r="E5" s="486">
        <f>1/((SUM(C5*60,D5))/2000)</f>
        <v>5.2770448548812663</v>
      </c>
      <c r="F5" s="487"/>
      <c r="G5" s="457">
        <v>6</v>
      </c>
      <c r="H5" s="488">
        <v>24</v>
      </c>
      <c r="I5" s="486">
        <f>F4/(G5*60+H5)</f>
        <v>5.208333333333333</v>
      </c>
      <c r="J5" s="489">
        <f>(I5/E5)*100</f>
        <v>98.697916666666657</v>
      </c>
      <c r="K5" s="489">
        <f>AVERAGE($J$5:$J$6)</f>
        <v>95.931236814345993</v>
      </c>
      <c r="L5" s="490">
        <f>(J5-K5)</f>
        <v>2.7666798523206637</v>
      </c>
    </row>
    <row r="6" spans="1:12" x14ac:dyDescent="0.2">
      <c r="A6" s="461" t="s">
        <v>114</v>
      </c>
      <c r="B6" s="448" t="s">
        <v>115</v>
      </c>
      <c r="C6" s="449">
        <v>6</v>
      </c>
      <c r="D6" s="449">
        <v>8</v>
      </c>
      <c r="E6" s="440">
        <f>1/((SUM(C6*60,D6))/2000)</f>
        <v>5.4347826086956523</v>
      </c>
      <c r="F6" s="491"/>
      <c r="G6" s="447">
        <v>6</v>
      </c>
      <c r="H6" s="492">
        <v>35</v>
      </c>
      <c r="I6" s="440">
        <f>F4/(G6*60+H6)</f>
        <v>5.0632911392405067</v>
      </c>
      <c r="J6" s="458">
        <f>(I6/E6)*100</f>
        <v>93.16455696202533</v>
      </c>
      <c r="K6" s="458">
        <f>AVERAGE($J$5:$J$6)</f>
        <v>95.931236814345993</v>
      </c>
      <c r="L6" s="446">
        <f>(J6-K6)</f>
        <v>-2.7666798523206637</v>
      </c>
    </row>
    <row r="8" spans="1:12" x14ac:dyDescent="0.2">
      <c r="C8" s="1" t="s">
        <v>2</v>
      </c>
      <c r="F8" s="452" t="s">
        <v>3</v>
      </c>
      <c r="J8" s="445" t="s">
        <v>4</v>
      </c>
      <c r="K8" s="445" t="s">
        <v>5</v>
      </c>
      <c r="L8" s="2"/>
    </row>
    <row r="9" spans="1:12" x14ac:dyDescent="0.2">
      <c r="C9" s="12" t="s">
        <v>6</v>
      </c>
      <c r="D9" s="2" t="s">
        <v>7</v>
      </c>
      <c r="E9" s="1" t="s">
        <v>8</v>
      </c>
      <c r="F9" s="453">
        <v>2000</v>
      </c>
      <c r="G9" s="12" t="s">
        <v>6</v>
      </c>
      <c r="H9" s="2" t="s">
        <v>7</v>
      </c>
      <c r="I9" s="1" t="s">
        <v>8</v>
      </c>
      <c r="J9" s="445" t="s">
        <v>9</v>
      </c>
      <c r="K9" s="445" t="s">
        <v>9</v>
      </c>
      <c r="L9" s="10" t="s">
        <v>10</v>
      </c>
    </row>
    <row r="10" spans="1:12" x14ac:dyDescent="0.2">
      <c r="A10" s="483" t="s">
        <v>112</v>
      </c>
      <c r="B10" s="484" t="s">
        <v>113</v>
      </c>
      <c r="C10" s="485">
        <v>6</v>
      </c>
      <c r="D10" s="485">
        <v>19</v>
      </c>
      <c r="E10" s="486">
        <f>1/((SUM(C10*60,D10))/2000)</f>
        <v>5.2770448548812663</v>
      </c>
      <c r="F10" s="487"/>
      <c r="G10" s="457">
        <v>6</v>
      </c>
      <c r="H10" s="488">
        <v>56</v>
      </c>
      <c r="I10" s="486">
        <f>$F$9/(G10*60+H10)</f>
        <v>4.8076923076923075</v>
      </c>
      <c r="J10" s="489">
        <f>(I10/E10)*100</f>
        <v>91.105769230769226</v>
      </c>
      <c r="K10" s="489">
        <f>AVERAGE($J$10:$J$12)</f>
        <v>87.993794998105344</v>
      </c>
      <c r="L10" s="490">
        <f>(J10-K10)</f>
        <v>3.1119742326638828</v>
      </c>
    </row>
    <row r="11" spans="1:12" x14ac:dyDescent="0.2">
      <c r="A11" s="460" t="s">
        <v>110</v>
      </c>
      <c r="B11" s="443" t="s">
        <v>111</v>
      </c>
      <c r="C11" s="442">
        <v>7</v>
      </c>
      <c r="D11" s="442">
        <v>1</v>
      </c>
      <c r="E11" s="444">
        <f>1/((SUM(C11*60,D11))/2000)</f>
        <v>4.7505938242280283</v>
      </c>
      <c r="F11" s="481"/>
      <c r="G11" s="441">
        <v>7</v>
      </c>
      <c r="H11" s="482">
        <v>44</v>
      </c>
      <c r="I11" s="444">
        <f>$F$9/(G11*60+H11)</f>
        <v>4.3103448275862073</v>
      </c>
      <c r="J11" s="456">
        <f>(I11/E11)*100</f>
        <v>90.732758620689665</v>
      </c>
      <c r="K11" s="456">
        <f>AVERAGE($J$10:$J$12)</f>
        <v>87.993794998105344</v>
      </c>
      <c r="L11" s="439">
        <f>(J11-K11)</f>
        <v>2.7389636225843219</v>
      </c>
    </row>
    <row r="12" spans="1:12" x14ac:dyDescent="0.2">
      <c r="A12" s="461" t="s">
        <v>114</v>
      </c>
      <c r="B12" s="448" t="s">
        <v>115</v>
      </c>
      <c r="C12" s="449">
        <v>6</v>
      </c>
      <c r="D12" s="449">
        <v>8</v>
      </c>
      <c r="E12" s="440">
        <f>1/((SUM(C12*60,D12))/2000)</f>
        <v>5.4347826086956523</v>
      </c>
      <c r="F12" s="491"/>
      <c r="G12" s="447">
        <v>7</v>
      </c>
      <c r="H12" s="492">
        <v>28</v>
      </c>
      <c r="I12" s="440">
        <f>$F$9/(G12*60+H12)</f>
        <v>4.4642857142857144</v>
      </c>
      <c r="J12" s="458">
        <f>(I12/E12)*100</f>
        <v>82.142857142857139</v>
      </c>
      <c r="K12" s="458">
        <f>AVERAGE($J$10:$J$12)</f>
        <v>87.993794998105344</v>
      </c>
      <c r="L12" s="446">
        <f>(J12-K12)</f>
        <v>-5.8509378552482048</v>
      </c>
    </row>
    <row r="14" spans="1:12" x14ac:dyDescent="0.2">
      <c r="C14" s="1" t="s">
        <v>2</v>
      </c>
      <c r="F14" s="452" t="s">
        <v>3</v>
      </c>
      <c r="J14" s="445" t="s">
        <v>4</v>
      </c>
      <c r="K14" s="445" t="s">
        <v>5</v>
      </c>
      <c r="L14" s="2"/>
    </row>
    <row r="15" spans="1:12" x14ac:dyDescent="0.2">
      <c r="C15" s="12" t="s">
        <v>6</v>
      </c>
      <c r="D15" s="2" t="s">
        <v>7</v>
      </c>
      <c r="E15" s="1" t="s">
        <v>8</v>
      </c>
      <c r="F15" s="453">
        <v>2000</v>
      </c>
      <c r="G15" s="12" t="s">
        <v>6</v>
      </c>
      <c r="H15" s="2" t="s">
        <v>7</v>
      </c>
      <c r="I15" s="1" t="s">
        <v>8</v>
      </c>
      <c r="J15" s="445" t="s">
        <v>9</v>
      </c>
      <c r="K15" s="445" t="s">
        <v>9</v>
      </c>
      <c r="L15" s="10" t="s">
        <v>10</v>
      </c>
    </row>
    <row r="16" spans="1:12" x14ac:dyDescent="0.2">
      <c r="A16" s="483" t="s">
        <v>112</v>
      </c>
      <c r="B16" s="484" t="s">
        <v>113</v>
      </c>
      <c r="C16" s="485">
        <v>6</v>
      </c>
      <c r="D16" s="485">
        <v>19</v>
      </c>
      <c r="E16" s="486">
        <f>1/((SUM(C16*60,D16))/2000)</f>
        <v>5.2770448548812663</v>
      </c>
      <c r="F16" s="487"/>
      <c r="G16" s="457">
        <v>6</v>
      </c>
      <c r="H16" s="488">
        <v>34</v>
      </c>
      <c r="I16" s="486">
        <f>$F$15/(G16*60+H16)</f>
        <v>5.0761421319796955</v>
      </c>
      <c r="J16" s="489">
        <f>(I16/E16)*100</f>
        <v>96.19289340101524</v>
      </c>
      <c r="K16" s="489">
        <f>AVERAGE($J$16:$J$18)</f>
        <v>93.847002900116692</v>
      </c>
      <c r="L16" s="490">
        <f>(J16-K16)</f>
        <v>2.3458905008985482</v>
      </c>
    </row>
    <row r="17" spans="1:12" x14ac:dyDescent="0.2">
      <c r="A17" s="460" t="s">
        <v>110</v>
      </c>
      <c r="B17" s="443" t="s">
        <v>111</v>
      </c>
      <c r="C17" s="442">
        <v>7</v>
      </c>
      <c r="D17" s="442">
        <v>1</v>
      </c>
      <c r="E17" s="444">
        <f>1/((SUM(C17*60,D17))/2000)</f>
        <v>4.7505938242280283</v>
      </c>
      <c r="F17" s="481"/>
      <c r="G17" s="441">
        <v>7</v>
      </c>
      <c r="H17" s="482">
        <v>31</v>
      </c>
      <c r="I17" s="444">
        <f>$F$15/(G17*60+H17)</f>
        <v>4.434589800443459</v>
      </c>
      <c r="J17" s="456">
        <f>(I17/E17)*100</f>
        <v>93.348115299334808</v>
      </c>
      <c r="K17" s="456">
        <f>AVERAGE($J$16:$J$18)</f>
        <v>93.847002900116692</v>
      </c>
      <c r="L17" s="439">
        <f>(J17-K17)</f>
        <v>-0.49888760078188454</v>
      </c>
    </row>
    <row r="18" spans="1:12" x14ac:dyDescent="0.2">
      <c r="A18" s="461" t="s">
        <v>114</v>
      </c>
      <c r="B18" s="448" t="s">
        <v>115</v>
      </c>
      <c r="C18" s="449">
        <v>6</v>
      </c>
      <c r="D18" s="449">
        <v>8</v>
      </c>
      <c r="E18" s="440">
        <f>1/((SUM(C18*60,D18))/2000)</f>
        <v>5.4347826086956523</v>
      </c>
      <c r="F18" s="491"/>
      <c r="G18" s="447">
        <v>6</v>
      </c>
      <c r="H18" s="492">
        <v>40</v>
      </c>
      <c r="I18" s="440">
        <f>$F$15/(G18*60+H18)</f>
        <v>5</v>
      </c>
      <c r="J18" s="458">
        <f>(I18/E18)*100</f>
        <v>92</v>
      </c>
      <c r="K18" s="458">
        <f>AVERAGE($J$16:$J$18)</f>
        <v>93.847002900116692</v>
      </c>
      <c r="L18" s="446">
        <f>(J18-K18)</f>
        <v>-1.8470029001166921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/>
  </sheetViews>
  <sheetFormatPr defaultRowHeight="12.75" x14ac:dyDescent="0.2"/>
  <cols>
    <col min="5" max="5" width="9.140625" style="463"/>
    <col min="9" max="11" width="9.140625" style="463"/>
    <col min="12" max="12" width="9.140625" style="6"/>
  </cols>
  <sheetData>
    <row r="1" spans="1:12" ht="20.25" x14ac:dyDescent="0.3">
      <c r="A1" s="459" t="s">
        <v>120</v>
      </c>
    </row>
    <row r="2" spans="1:12" ht="20.25" x14ac:dyDescent="0.3">
      <c r="A2" s="459"/>
    </row>
    <row r="3" spans="1:12" x14ac:dyDescent="0.2">
      <c r="A3" s="451" t="s">
        <v>121</v>
      </c>
    </row>
    <row r="4" spans="1:12" x14ac:dyDescent="0.2">
      <c r="B4" s="1"/>
      <c r="C4" s="1" t="s">
        <v>2</v>
      </c>
      <c r="D4" s="1"/>
      <c r="E4" s="464"/>
      <c r="F4" s="452" t="s">
        <v>3</v>
      </c>
      <c r="G4" s="1"/>
      <c r="H4" s="1"/>
      <c r="I4" s="464"/>
      <c r="J4" s="465" t="s">
        <v>4</v>
      </c>
      <c r="K4" s="465" t="s">
        <v>5</v>
      </c>
    </row>
    <row r="5" spans="1:12" x14ac:dyDescent="0.2">
      <c r="A5" s="455"/>
      <c r="B5" s="1"/>
      <c r="C5" s="12" t="s">
        <v>6</v>
      </c>
      <c r="D5" s="2" t="s">
        <v>7</v>
      </c>
      <c r="E5" s="464" t="s">
        <v>8</v>
      </c>
      <c r="F5" s="467">
        <v>2000</v>
      </c>
      <c r="G5" s="468" t="s">
        <v>6</v>
      </c>
      <c r="H5" s="2" t="s">
        <v>7</v>
      </c>
      <c r="I5" s="464" t="s">
        <v>8</v>
      </c>
      <c r="J5" s="465" t="s">
        <v>9</v>
      </c>
      <c r="K5" s="465" t="s">
        <v>9</v>
      </c>
      <c r="L5" s="466" t="s">
        <v>10</v>
      </c>
    </row>
    <row r="6" spans="1:12" x14ac:dyDescent="0.2">
      <c r="A6" s="469" t="s">
        <v>122</v>
      </c>
      <c r="B6" s="470" t="s">
        <v>123</v>
      </c>
      <c r="C6" s="476">
        <v>7</v>
      </c>
      <c r="D6" s="476">
        <v>31</v>
      </c>
      <c r="E6" s="471">
        <f>1/((SUM(C6*60,D6))/2000)</f>
        <v>4.434589800443459</v>
      </c>
      <c r="F6" s="470"/>
      <c r="G6" s="479">
        <v>7</v>
      </c>
      <c r="H6" s="479">
        <v>16</v>
      </c>
      <c r="I6" s="471">
        <f t="shared" ref="I6:I18" si="0">$F$5/(G6*60+H6)</f>
        <v>4.5871559633027523</v>
      </c>
      <c r="J6" s="471">
        <f t="shared" ref="J6:J18" si="1">(I6/E6)*100</f>
        <v>103.44036697247707</v>
      </c>
      <c r="K6" s="471">
        <f>AVERAGE($J$6:$J$18)</f>
        <v>99.927598484685305</v>
      </c>
      <c r="L6" s="490">
        <f t="shared" ref="L6:L18" si="2">(J6-K6)</f>
        <v>3.5127684877917602</v>
      </c>
    </row>
    <row r="7" spans="1:12" x14ac:dyDescent="0.2">
      <c r="A7" s="472" t="s">
        <v>124</v>
      </c>
      <c r="B7" s="316" t="s">
        <v>123</v>
      </c>
      <c r="C7" s="477">
        <v>7</v>
      </c>
      <c r="D7" s="477">
        <v>31</v>
      </c>
      <c r="E7" s="473">
        <f t="shared" ref="E7:E18" si="3">1/((SUM(C7*60,D7))/2000)</f>
        <v>4.434589800443459</v>
      </c>
      <c r="F7" s="316"/>
      <c r="G7" s="462">
        <v>7</v>
      </c>
      <c r="H7" s="462">
        <v>20</v>
      </c>
      <c r="I7" s="473">
        <f t="shared" si="0"/>
        <v>4.5454545454545459</v>
      </c>
      <c r="J7" s="473">
        <f t="shared" si="1"/>
        <v>102.50000000000001</v>
      </c>
      <c r="K7" s="473">
        <f t="shared" ref="K7:K18" si="4">AVERAGE($J$6:$J$18)</f>
        <v>99.927598484685305</v>
      </c>
      <c r="L7" s="439">
        <f t="shared" si="2"/>
        <v>2.5724015153147093</v>
      </c>
    </row>
    <row r="8" spans="1:12" x14ac:dyDescent="0.2">
      <c r="A8" s="472" t="s">
        <v>125</v>
      </c>
      <c r="B8" s="316" t="s">
        <v>126</v>
      </c>
      <c r="C8" s="477">
        <v>7</v>
      </c>
      <c r="D8" s="477">
        <v>15</v>
      </c>
      <c r="E8" s="473">
        <f t="shared" si="3"/>
        <v>4.5977011494252871</v>
      </c>
      <c r="F8" s="316"/>
      <c r="G8" s="462">
        <v>7</v>
      </c>
      <c r="H8" s="462">
        <v>6</v>
      </c>
      <c r="I8" s="473">
        <f t="shared" si="0"/>
        <v>4.694835680751174</v>
      </c>
      <c r="J8" s="473">
        <f t="shared" si="1"/>
        <v>102.11267605633805</v>
      </c>
      <c r="K8" s="473">
        <f t="shared" si="4"/>
        <v>99.927598484685305</v>
      </c>
      <c r="L8" s="439">
        <f t="shared" si="2"/>
        <v>2.1850775716527409</v>
      </c>
    </row>
    <row r="9" spans="1:12" x14ac:dyDescent="0.2">
      <c r="A9" s="472" t="s">
        <v>127</v>
      </c>
      <c r="B9" s="316" t="s">
        <v>128</v>
      </c>
      <c r="C9" s="477">
        <v>6</v>
      </c>
      <c r="D9" s="477">
        <v>57</v>
      </c>
      <c r="E9" s="473">
        <f t="shared" si="3"/>
        <v>4.7961630695443649</v>
      </c>
      <c r="F9" s="316"/>
      <c r="G9" s="462">
        <v>6</v>
      </c>
      <c r="H9" s="462">
        <v>49</v>
      </c>
      <c r="I9" s="473">
        <f t="shared" si="0"/>
        <v>4.8899755501222497</v>
      </c>
      <c r="J9" s="473">
        <f t="shared" si="1"/>
        <v>101.9559902200489</v>
      </c>
      <c r="K9" s="473">
        <f t="shared" si="4"/>
        <v>99.927598484685305</v>
      </c>
      <c r="L9" s="439">
        <f t="shared" si="2"/>
        <v>2.0283917353635985</v>
      </c>
    </row>
    <row r="10" spans="1:12" x14ac:dyDescent="0.2">
      <c r="A10" s="472" t="s">
        <v>129</v>
      </c>
      <c r="B10" s="316" t="s">
        <v>130</v>
      </c>
      <c r="C10" s="477">
        <v>7</v>
      </c>
      <c r="D10" s="477">
        <v>40</v>
      </c>
      <c r="E10" s="473">
        <f t="shared" si="3"/>
        <v>4.3478260869565215</v>
      </c>
      <c r="F10" s="316"/>
      <c r="G10" s="462">
        <v>7</v>
      </c>
      <c r="H10" s="462">
        <v>32</v>
      </c>
      <c r="I10" s="473">
        <f t="shared" si="0"/>
        <v>4.4247787610619467</v>
      </c>
      <c r="J10" s="473">
        <f t="shared" si="1"/>
        <v>101.76991150442478</v>
      </c>
      <c r="K10" s="473">
        <f t="shared" si="4"/>
        <v>99.927598484685305</v>
      </c>
      <c r="L10" s="439">
        <f t="shared" si="2"/>
        <v>1.8423130197394784</v>
      </c>
    </row>
    <row r="11" spans="1:12" x14ac:dyDescent="0.2">
      <c r="A11" s="472" t="s">
        <v>131</v>
      </c>
      <c r="B11" s="316" t="s">
        <v>132</v>
      </c>
      <c r="C11" s="477">
        <v>6</v>
      </c>
      <c r="D11" s="477">
        <v>17</v>
      </c>
      <c r="E11" s="473">
        <f t="shared" si="3"/>
        <v>5.3050397877984086</v>
      </c>
      <c r="F11" s="316"/>
      <c r="G11" s="462">
        <v>6</v>
      </c>
      <c r="H11" s="462">
        <v>11</v>
      </c>
      <c r="I11" s="473">
        <f t="shared" si="0"/>
        <v>5.3908355795148246</v>
      </c>
      <c r="J11" s="473">
        <f t="shared" si="1"/>
        <v>101.61725067385446</v>
      </c>
      <c r="K11" s="473">
        <f t="shared" si="4"/>
        <v>99.927598484685305</v>
      </c>
      <c r="L11" s="439">
        <f t="shared" si="2"/>
        <v>1.6896521891691521</v>
      </c>
    </row>
    <row r="12" spans="1:12" x14ac:dyDescent="0.2">
      <c r="A12" s="472" t="s">
        <v>133</v>
      </c>
      <c r="B12" s="316" t="s">
        <v>39</v>
      </c>
      <c r="C12" s="477">
        <v>7</v>
      </c>
      <c r="D12" s="477">
        <v>53</v>
      </c>
      <c r="E12" s="473">
        <f t="shared" si="3"/>
        <v>4.2283298097251585</v>
      </c>
      <c r="F12" s="316"/>
      <c r="G12" s="462">
        <v>7</v>
      </c>
      <c r="H12" s="462">
        <v>50</v>
      </c>
      <c r="I12" s="473">
        <f t="shared" si="0"/>
        <v>4.2553191489361701</v>
      </c>
      <c r="J12" s="473">
        <f t="shared" si="1"/>
        <v>100.63829787234042</v>
      </c>
      <c r="K12" s="473">
        <f t="shared" si="4"/>
        <v>99.927598484685305</v>
      </c>
      <c r="L12" s="439">
        <f t="shared" si="2"/>
        <v>0.71069938765511154</v>
      </c>
    </row>
    <row r="13" spans="1:12" x14ac:dyDescent="0.2">
      <c r="A13" s="472" t="s">
        <v>134</v>
      </c>
      <c r="B13" s="316" t="s">
        <v>16</v>
      </c>
      <c r="C13" s="477">
        <v>7</v>
      </c>
      <c r="D13" s="477">
        <v>13</v>
      </c>
      <c r="E13" s="473">
        <f t="shared" si="3"/>
        <v>4.6189376443418011</v>
      </c>
      <c r="F13" s="316"/>
      <c r="G13" s="462">
        <v>7</v>
      </c>
      <c r="H13" s="462">
        <v>17</v>
      </c>
      <c r="I13" s="473">
        <f t="shared" si="0"/>
        <v>4.5766590389016022</v>
      </c>
      <c r="J13" s="473">
        <f t="shared" si="1"/>
        <v>99.084668192219695</v>
      </c>
      <c r="K13" s="473">
        <f t="shared" si="4"/>
        <v>99.927598484685305</v>
      </c>
      <c r="L13" s="439">
        <f t="shared" si="2"/>
        <v>-0.84293029246560991</v>
      </c>
    </row>
    <row r="14" spans="1:12" x14ac:dyDescent="0.2">
      <c r="A14" s="472" t="s">
        <v>135</v>
      </c>
      <c r="B14" s="316" t="s">
        <v>136</v>
      </c>
      <c r="C14" s="477">
        <v>8</v>
      </c>
      <c r="D14" s="477">
        <v>28</v>
      </c>
      <c r="E14" s="473">
        <f t="shared" si="3"/>
        <v>3.9370078740157481</v>
      </c>
      <c r="F14" s="316"/>
      <c r="G14" s="462">
        <v>8</v>
      </c>
      <c r="H14" s="462">
        <v>38</v>
      </c>
      <c r="I14" s="473">
        <f t="shared" si="0"/>
        <v>3.8610038610038608</v>
      </c>
      <c r="J14" s="473">
        <f t="shared" si="1"/>
        <v>98.069498069498067</v>
      </c>
      <c r="K14" s="473">
        <f t="shared" si="4"/>
        <v>99.927598484685305</v>
      </c>
      <c r="L14" s="439">
        <f t="shared" si="2"/>
        <v>-1.8581004151872378</v>
      </c>
    </row>
    <row r="15" spans="1:12" x14ac:dyDescent="0.2">
      <c r="A15" s="472" t="s">
        <v>137</v>
      </c>
      <c r="B15" s="316" t="s">
        <v>33</v>
      </c>
      <c r="C15" s="477">
        <v>6</v>
      </c>
      <c r="D15" s="477">
        <v>43</v>
      </c>
      <c r="E15" s="473">
        <f t="shared" si="3"/>
        <v>4.9627791563275432</v>
      </c>
      <c r="F15" s="316"/>
      <c r="G15" s="462">
        <v>6</v>
      </c>
      <c r="H15" s="462">
        <v>52</v>
      </c>
      <c r="I15" s="473">
        <f t="shared" si="0"/>
        <v>4.8543689320388346</v>
      </c>
      <c r="J15" s="473">
        <f t="shared" si="1"/>
        <v>97.815533980582529</v>
      </c>
      <c r="K15" s="473">
        <f t="shared" si="4"/>
        <v>99.927598484685305</v>
      </c>
      <c r="L15" s="439">
        <f t="shared" si="2"/>
        <v>-2.1120645041027757</v>
      </c>
    </row>
    <row r="16" spans="1:12" x14ac:dyDescent="0.2">
      <c r="A16" s="472" t="s">
        <v>138</v>
      </c>
      <c r="B16" s="316" t="s">
        <v>51</v>
      </c>
      <c r="C16" s="477">
        <v>7</v>
      </c>
      <c r="D16" s="477">
        <v>13</v>
      </c>
      <c r="E16" s="473">
        <f t="shared" si="3"/>
        <v>4.6189376443418011</v>
      </c>
      <c r="F16" s="316"/>
      <c r="G16" s="462">
        <v>7</v>
      </c>
      <c r="H16" s="462">
        <v>25</v>
      </c>
      <c r="I16" s="473">
        <f t="shared" si="0"/>
        <v>4.4943820224719104</v>
      </c>
      <c r="J16" s="473">
        <f t="shared" si="1"/>
        <v>97.303370786516865</v>
      </c>
      <c r="K16" s="473">
        <f t="shared" si="4"/>
        <v>99.927598484685305</v>
      </c>
      <c r="L16" s="439">
        <f t="shared" si="2"/>
        <v>-2.6242276981684398</v>
      </c>
    </row>
    <row r="17" spans="1:12" x14ac:dyDescent="0.2">
      <c r="A17" s="472" t="s">
        <v>139</v>
      </c>
      <c r="B17" s="316" t="s">
        <v>140</v>
      </c>
      <c r="C17" s="477">
        <v>7</v>
      </c>
      <c r="D17" s="477">
        <v>24</v>
      </c>
      <c r="E17" s="473">
        <f t="shared" si="3"/>
        <v>4.5045045045045047</v>
      </c>
      <c r="F17" s="316"/>
      <c r="G17" s="462">
        <v>7</v>
      </c>
      <c r="H17" s="462">
        <v>37</v>
      </c>
      <c r="I17" s="473">
        <f t="shared" si="0"/>
        <v>4.3763676148796495</v>
      </c>
      <c r="J17" s="473">
        <f t="shared" si="1"/>
        <v>97.15536105032821</v>
      </c>
      <c r="K17" s="473">
        <f t="shared" si="4"/>
        <v>99.927598484685305</v>
      </c>
      <c r="L17" s="439">
        <f t="shared" si="2"/>
        <v>-2.7722374343570948</v>
      </c>
    </row>
    <row r="18" spans="1:12" x14ac:dyDescent="0.2">
      <c r="A18" s="474" t="s">
        <v>141</v>
      </c>
      <c r="B18" s="14" t="s">
        <v>142</v>
      </c>
      <c r="C18" s="478">
        <v>6</v>
      </c>
      <c r="D18" s="478">
        <v>9</v>
      </c>
      <c r="E18" s="475">
        <f t="shared" si="3"/>
        <v>5.4200542005420056</v>
      </c>
      <c r="F18" s="14"/>
      <c r="G18" s="480">
        <v>6</v>
      </c>
      <c r="H18" s="480">
        <v>26</v>
      </c>
      <c r="I18" s="475">
        <f t="shared" si="0"/>
        <v>5.1813471502590671</v>
      </c>
      <c r="J18" s="475">
        <f t="shared" si="1"/>
        <v>95.595854922279784</v>
      </c>
      <c r="K18" s="475">
        <f t="shared" si="4"/>
        <v>99.927598484685305</v>
      </c>
      <c r="L18" s="446">
        <f t="shared" si="2"/>
        <v>-4.3317435624055207</v>
      </c>
    </row>
    <row r="21" spans="1:12" x14ac:dyDescent="0.2">
      <c r="A21" s="451" t="s">
        <v>143</v>
      </c>
    </row>
    <row r="22" spans="1:12" x14ac:dyDescent="0.2">
      <c r="B22" s="1"/>
      <c r="C22" s="1" t="s">
        <v>2</v>
      </c>
      <c r="D22" s="1"/>
      <c r="E22" s="464"/>
      <c r="F22" s="452" t="s">
        <v>3</v>
      </c>
      <c r="G22" s="1"/>
      <c r="H22" s="1"/>
      <c r="I22" s="464"/>
      <c r="J22" s="465" t="s">
        <v>4</v>
      </c>
      <c r="K22" s="465" t="s">
        <v>5</v>
      </c>
    </row>
    <row r="23" spans="1:12" x14ac:dyDescent="0.2">
      <c r="A23" s="455"/>
      <c r="B23" s="1"/>
      <c r="C23" s="12" t="s">
        <v>6</v>
      </c>
      <c r="D23" s="2" t="s">
        <v>7</v>
      </c>
      <c r="E23" s="464" t="s">
        <v>8</v>
      </c>
      <c r="F23" s="467">
        <v>2000</v>
      </c>
      <c r="G23" s="468" t="s">
        <v>6</v>
      </c>
      <c r="H23" s="2" t="s">
        <v>7</v>
      </c>
      <c r="I23" s="464" t="s">
        <v>8</v>
      </c>
      <c r="J23" s="465" t="s">
        <v>9</v>
      </c>
      <c r="K23" s="465" t="s">
        <v>9</v>
      </c>
      <c r="L23" s="466" t="s">
        <v>10</v>
      </c>
    </row>
    <row r="24" spans="1:12" x14ac:dyDescent="0.2">
      <c r="A24" s="469" t="s">
        <v>122</v>
      </c>
      <c r="B24" s="470" t="s">
        <v>123</v>
      </c>
      <c r="C24" s="476">
        <v>7</v>
      </c>
      <c r="D24" s="476">
        <v>31</v>
      </c>
      <c r="E24" s="471">
        <f t="shared" ref="E24:E33" si="5">1/((SUM(C24*60,D24))/2000)</f>
        <v>4.434589800443459</v>
      </c>
      <c r="F24" s="470"/>
      <c r="G24" s="479">
        <v>8</v>
      </c>
      <c r="H24" s="479">
        <v>7</v>
      </c>
      <c r="I24" s="471">
        <f t="shared" ref="I24:I33" si="6">$F$5/(G24*60+H24)</f>
        <v>4.1067761806981515</v>
      </c>
      <c r="J24" s="471">
        <f t="shared" ref="J24:J33" si="7">(I24/E24)*100</f>
        <v>92.607802874743314</v>
      </c>
      <c r="K24" s="471">
        <f>AVERAGE($J$24:$J$33)</f>
        <v>89.155415478017673</v>
      </c>
      <c r="L24" s="490">
        <f t="shared" ref="L24:L33" si="8">(J24-K24)</f>
        <v>3.4523873967256407</v>
      </c>
    </row>
    <row r="25" spans="1:12" x14ac:dyDescent="0.2">
      <c r="A25" s="472" t="s">
        <v>134</v>
      </c>
      <c r="B25" s="316" t="s">
        <v>16</v>
      </c>
      <c r="C25" s="477">
        <v>7</v>
      </c>
      <c r="D25" s="477">
        <v>13</v>
      </c>
      <c r="E25" s="473">
        <f t="shared" si="5"/>
        <v>4.6189376443418011</v>
      </c>
      <c r="F25" s="316"/>
      <c r="G25" s="462">
        <v>7</v>
      </c>
      <c r="H25" s="462">
        <v>57</v>
      </c>
      <c r="I25" s="473">
        <f t="shared" si="6"/>
        <v>4.1928721174004195</v>
      </c>
      <c r="J25" s="473">
        <f t="shared" si="7"/>
        <v>90.775681341719078</v>
      </c>
      <c r="K25" s="473">
        <f t="shared" ref="K25:K33" si="9">AVERAGE($J$24:$J$33)</f>
        <v>89.155415478017673</v>
      </c>
      <c r="L25" s="439">
        <f t="shared" si="8"/>
        <v>1.6202658637014054</v>
      </c>
    </row>
    <row r="26" spans="1:12" x14ac:dyDescent="0.2">
      <c r="A26" s="472" t="s">
        <v>129</v>
      </c>
      <c r="B26" s="316" t="s">
        <v>130</v>
      </c>
      <c r="C26" s="477">
        <v>7</v>
      </c>
      <c r="D26" s="477">
        <v>40</v>
      </c>
      <c r="E26" s="473">
        <f t="shared" si="5"/>
        <v>4.3478260869565215</v>
      </c>
      <c r="F26" s="316"/>
      <c r="G26" s="462">
        <v>8</v>
      </c>
      <c r="H26" s="462">
        <v>28</v>
      </c>
      <c r="I26" s="473">
        <f t="shared" si="6"/>
        <v>3.9370078740157481</v>
      </c>
      <c r="J26" s="473">
        <f t="shared" si="7"/>
        <v>90.551181102362207</v>
      </c>
      <c r="K26" s="473">
        <f t="shared" si="9"/>
        <v>89.155415478017673</v>
      </c>
      <c r="L26" s="439">
        <f t="shared" si="8"/>
        <v>1.3957656243445342</v>
      </c>
    </row>
    <row r="27" spans="1:12" x14ac:dyDescent="0.2">
      <c r="A27" s="472" t="s">
        <v>127</v>
      </c>
      <c r="B27" s="316" t="s">
        <v>128</v>
      </c>
      <c r="C27" s="477">
        <v>6</v>
      </c>
      <c r="D27" s="477">
        <v>57</v>
      </c>
      <c r="E27" s="473">
        <f t="shared" si="5"/>
        <v>4.7961630695443649</v>
      </c>
      <c r="F27" s="316"/>
      <c r="G27" s="462">
        <v>7</v>
      </c>
      <c r="H27" s="462">
        <v>44</v>
      </c>
      <c r="I27" s="473">
        <f t="shared" si="6"/>
        <v>4.3103448275862073</v>
      </c>
      <c r="J27" s="473">
        <f t="shared" si="7"/>
        <v>89.870689655172413</v>
      </c>
      <c r="K27" s="473">
        <f t="shared" si="9"/>
        <v>89.155415478017673</v>
      </c>
      <c r="L27" s="439">
        <f t="shared" si="8"/>
        <v>0.71527417715473973</v>
      </c>
    </row>
    <row r="28" spans="1:12" x14ac:dyDescent="0.2">
      <c r="A28" s="472" t="s">
        <v>131</v>
      </c>
      <c r="B28" s="316" t="s">
        <v>132</v>
      </c>
      <c r="C28" s="477">
        <v>6</v>
      </c>
      <c r="D28" s="477">
        <v>17</v>
      </c>
      <c r="E28" s="473">
        <f t="shared" si="5"/>
        <v>5.3050397877984086</v>
      </c>
      <c r="F28" s="316"/>
      <c r="G28" s="462">
        <v>7</v>
      </c>
      <c r="H28" s="462">
        <v>0</v>
      </c>
      <c r="I28" s="473">
        <f t="shared" si="6"/>
        <v>4.7619047619047619</v>
      </c>
      <c r="J28" s="473">
        <f t="shared" si="7"/>
        <v>89.761904761904759</v>
      </c>
      <c r="K28" s="473">
        <f t="shared" si="9"/>
        <v>89.155415478017673</v>
      </c>
      <c r="L28" s="439">
        <f t="shared" si="8"/>
        <v>0.60648928388708612</v>
      </c>
    </row>
    <row r="29" spans="1:12" x14ac:dyDescent="0.2">
      <c r="A29" s="472" t="s">
        <v>138</v>
      </c>
      <c r="B29" s="316" t="s">
        <v>51</v>
      </c>
      <c r="C29" s="477">
        <v>7</v>
      </c>
      <c r="D29" s="477">
        <v>13</v>
      </c>
      <c r="E29" s="473">
        <f t="shared" si="5"/>
        <v>4.6189376443418011</v>
      </c>
      <c r="F29" s="316"/>
      <c r="G29" s="462">
        <v>8</v>
      </c>
      <c r="H29" s="462">
        <v>9</v>
      </c>
      <c r="I29" s="473">
        <f t="shared" si="6"/>
        <v>4.0899795501022496</v>
      </c>
      <c r="J29" s="473">
        <f t="shared" si="7"/>
        <v>88.548057259713715</v>
      </c>
      <c r="K29" s="473">
        <f t="shared" si="9"/>
        <v>89.155415478017673</v>
      </c>
      <c r="L29" s="439">
        <f t="shared" si="8"/>
        <v>-0.60735821830395764</v>
      </c>
    </row>
    <row r="30" spans="1:12" x14ac:dyDescent="0.2">
      <c r="A30" s="472" t="s">
        <v>133</v>
      </c>
      <c r="B30" s="316" t="s">
        <v>39</v>
      </c>
      <c r="C30" s="477">
        <v>7</v>
      </c>
      <c r="D30" s="477">
        <v>53</v>
      </c>
      <c r="E30" s="473">
        <f t="shared" si="5"/>
        <v>4.2283298097251585</v>
      </c>
      <c r="F30" s="316"/>
      <c r="G30" s="462">
        <v>8</v>
      </c>
      <c r="H30" s="462">
        <v>57</v>
      </c>
      <c r="I30" s="473">
        <f t="shared" si="6"/>
        <v>3.7243947858472999</v>
      </c>
      <c r="J30" s="473">
        <f t="shared" si="7"/>
        <v>88.081936685288639</v>
      </c>
      <c r="K30" s="473">
        <f t="shared" si="9"/>
        <v>89.155415478017673</v>
      </c>
      <c r="L30" s="439">
        <f t="shared" si="8"/>
        <v>-1.0734787927290341</v>
      </c>
    </row>
    <row r="31" spans="1:12" x14ac:dyDescent="0.2">
      <c r="A31" s="472" t="s">
        <v>141</v>
      </c>
      <c r="B31" s="316" t="s">
        <v>142</v>
      </c>
      <c r="C31" s="477">
        <v>6</v>
      </c>
      <c r="D31" s="477">
        <v>9</v>
      </c>
      <c r="E31" s="473">
        <f t="shared" si="5"/>
        <v>5.4200542005420056</v>
      </c>
      <c r="F31" s="316"/>
      <c r="G31" s="462">
        <v>7</v>
      </c>
      <c r="H31" s="462">
        <v>2</v>
      </c>
      <c r="I31" s="473">
        <f t="shared" si="6"/>
        <v>4.7393364928909953</v>
      </c>
      <c r="J31" s="473">
        <f t="shared" si="7"/>
        <v>87.440758293838854</v>
      </c>
      <c r="K31" s="473">
        <f t="shared" si="9"/>
        <v>89.155415478017673</v>
      </c>
      <c r="L31" s="439">
        <f t="shared" si="8"/>
        <v>-1.7146571841788187</v>
      </c>
    </row>
    <row r="32" spans="1:12" x14ac:dyDescent="0.2">
      <c r="A32" s="472" t="s">
        <v>135</v>
      </c>
      <c r="B32" s="316" t="s">
        <v>136</v>
      </c>
      <c r="C32" s="477">
        <v>8</v>
      </c>
      <c r="D32" s="477">
        <v>28</v>
      </c>
      <c r="E32" s="473">
        <f t="shared" si="5"/>
        <v>3.9370078740157481</v>
      </c>
      <c r="F32" s="316"/>
      <c r="G32" s="462">
        <v>9</v>
      </c>
      <c r="H32" s="462">
        <v>41</v>
      </c>
      <c r="I32" s="473">
        <f t="shared" si="6"/>
        <v>3.4423407917383821</v>
      </c>
      <c r="J32" s="473">
        <f t="shared" si="7"/>
        <v>87.435456110154902</v>
      </c>
      <c r="K32" s="473">
        <f t="shared" si="9"/>
        <v>89.155415478017673</v>
      </c>
      <c r="L32" s="439">
        <f t="shared" si="8"/>
        <v>-1.7199593678627707</v>
      </c>
    </row>
    <row r="33" spans="1:12" x14ac:dyDescent="0.2">
      <c r="A33" s="474" t="s">
        <v>137</v>
      </c>
      <c r="B33" s="14" t="s">
        <v>33</v>
      </c>
      <c r="C33" s="478">
        <v>6</v>
      </c>
      <c r="D33" s="478">
        <v>43</v>
      </c>
      <c r="E33" s="475">
        <f t="shared" si="5"/>
        <v>4.9627791563275432</v>
      </c>
      <c r="F33" s="14"/>
      <c r="G33" s="480">
        <v>7</v>
      </c>
      <c r="H33" s="480">
        <v>46</v>
      </c>
      <c r="I33" s="475">
        <f t="shared" si="6"/>
        <v>4.2918454935622314</v>
      </c>
      <c r="J33" s="475">
        <f t="shared" si="7"/>
        <v>86.480686695278962</v>
      </c>
      <c r="K33" s="475">
        <f t="shared" si="9"/>
        <v>89.155415478017673</v>
      </c>
      <c r="L33" s="446">
        <f t="shared" si="8"/>
        <v>-2.6747287827387112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opLeftCell="A16" workbookViewId="0">
      <selection activeCell="N16" sqref="N15:N16"/>
    </sheetView>
  </sheetViews>
  <sheetFormatPr defaultRowHeight="12.75" x14ac:dyDescent="0.2"/>
  <cols>
    <col min="1" max="1" width="22.28515625" customWidth="1"/>
    <col min="2" max="2" width="13.42578125" customWidth="1"/>
    <col min="10" max="10" width="11.140625" customWidth="1"/>
    <col min="11" max="11" width="11.5703125" bestFit="1" customWidth="1"/>
    <col min="12" max="12" width="9.140625" style="2"/>
  </cols>
  <sheetData>
    <row r="1" spans="1:12" ht="20.25" x14ac:dyDescent="0.3">
      <c r="A1" s="459" t="s">
        <v>211</v>
      </c>
    </row>
    <row r="3" spans="1:12" x14ac:dyDescent="0.2">
      <c r="A3" s="450" t="s">
        <v>212</v>
      </c>
      <c r="B3" s="1" t="s">
        <v>198</v>
      </c>
    </row>
    <row r="4" spans="1:12" s="2" customFormat="1" x14ac:dyDescent="0.2">
      <c r="A4" s="2" t="s">
        <v>199</v>
      </c>
      <c r="B4" s="2" t="s">
        <v>200</v>
      </c>
      <c r="C4" s="2" t="s">
        <v>201</v>
      </c>
      <c r="E4" s="2" t="s">
        <v>8</v>
      </c>
      <c r="F4" s="2">
        <v>3000</v>
      </c>
      <c r="G4" s="2" t="s">
        <v>202</v>
      </c>
      <c r="I4" s="2" t="s">
        <v>8</v>
      </c>
      <c r="J4" s="2" t="s">
        <v>203</v>
      </c>
      <c r="K4" s="2" t="s">
        <v>204</v>
      </c>
      <c r="L4" s="2" t="s">
        <v>205</v>
      </c>
    </row>
    <row r="5" spans="1:12" x14ac:dyDescent="0.2">
      <c r="A5" s="469" t="s">
        <v>144</v>
      </c>
      <c r="B5" s="530" t="s">
        <v>140</v>
      </c>
      <c r="C5" s="476">
        <v>7</v>
      </c>
      <c r="D5" s="476">
        <v>24</v>
      </c>
      <c r="E5" s="471">
        <f t="shared" ref="E5:E14" si="0">1/((SUM(C5*60,D5))/2000)</f>
        <v>4.5045045045045047</v>
      </c>
      <c r="F5" s="534">
        <v>3000</v>
      </c>
      <c r="G5" s="479">
        <v>12</v>
      </c>
      <c r="H5" s="479">
        <v>17</v>
      </c>
      <c r="I5" s="471">
        <f t="shared" ref="I5:I14" si="1">$F$4/(G5*60+H5)</f>
        <v>4.0705563093622796</v>
      </c>
      <c r="J5" s="471">
        <f t="shared" ref="J5:J14" si="2">(I5/E5)*100</f>
        <v>90.366350067842603</v>
      </c>
      <c r="K5" s="471">
        <f t="shared" ref="K5:K14" si="3">AVERAGE($J$5:$J$14)</f>
        <v>88.799905651020183</v>
      </c>
      <c r="L5" s="490">
        <f t="shared" ref="L5:L14" si="4">(J5-K5)</f>
        <v>1.5664444168224207</v>
      </c>
    </row>
    <row r="6" spans="1:12" x14ac:dyDescent="0.2">
      <c r="A6" s="472" t="s">
        <v>165</v>
      </c>
      <c r="B6" s="455" t="s">
        <v>162</v>
      </c>
      <c r="C6" s="477">
        <v>8</v>
      </c>
      <c r="D6" s="477">
        <v>4</v>
      </c>
      <c r="E6" s="473">
        <f t="shared" si="0"/>
        <v>4.1322314049586781</v>
      </c>
      <c r="F6" s="535">
        <v>3000</v>
      </c>
      <c r="G6" s="462">
        <v>13</v>
      </c>
      <c r="H6" s="462">
        <v>26</v>
      </c>
      <c r="I6" s="473">
        <f t="shared" si="1"/>
        <v>3.7220843672456576</v>
      </c>
      <c r="J6" s="473">
        <f t="shared" si="2"/>
        <v>90.074441687344915</v>
      </c>
      <c r="K6" s="473">
        <f t="shared" si="3"/>
        <v>88.799905651020183</v>
      </c>
      <c r="L6" s="439">
        <f t="shared" si="4"/>
        <v>1.2745360363247329</v>
      </c>
    </row>
    <row r="7" spans="1:12" x14ac:dyDescent="0.2">
      <c r="A7" s="472" t="s">
        <v>145</v>
      </c>
      <c r="B7" s="455" t="s">
        <v>140</v>
      </c>
      <c r="C7" s="477">
        <v>7</v>
      </c>
      <c r="D7" s="477">
        <v>24</v>
      </c>
      <c r="E7" s="473">
        <f t="shared" si="0"/>
        <v>4.5045045045045047</v>
      </c>
      <c r="F7" s="535">
        <v>3000</v>
      </c>
      <c r="G7" s="462">
        <v>12</v>
      </c>
      <c r="H7" s="462">
        <v>22</v>
      </c>
      <c r="I7" s="473">
        <f t="shared" si="1"/>
        <v>4.0431266846361185</v>
      </c>
      <c r="J7" s="473">
        <f t="shared" si="2"/>
        <v>89.757412398921815</v>
      </c>
      <c r="K7" s="473">
        <f t="shared" si="3"/>
        <v>88.799905651020183</v>
      </c>
      <c r="L7" s="439">
        <f t="shared" si="4"/>
        <v>0.95750674790163259</v>
      </c>
    </row>
    <row r="8" spans="1:12" x14ac:dyDescent="0.2">
      <c r="A8" s="472" t="s">
        <v>206</v>
      </c>
      <c r="B8" s="455" t="s">
        <v>126</v>
      </c>
      <c r="C8" s="477">
        <v>7</v>
      </c>
      <c r="D8" s="477">
        <v>15</v>
      </c>
      <c r="E8" s="473">
        <f t="shared" si="0"/>
        <v>4.5977011494252871</v>
      </c>
      <c r="F8" s="535">
        <v>3000</v>
      </c>
      <c r="G8" s="462">
        <v>12</v>
      </c>
      <c r="H8" s="462">
        <v>13</v>
      </c>
      <c r="I8" s="473">
        <f t="shared" si="1"/>
        <v>4.0927694406548429</v>
      </c>
      <c r="J8" s="473">
        <f t="shared" si="2"/>
        <v>89.017735334242843</v>
      </c>
      <c r="K8" s="473">
        <f t="shared" si="3"/>
        <v>88.799905651020183</v>
      </c>
      <c r="L8" s="439">
        <f t="shared" si="4"/>
        <v>0.21782968322266072</v>
      </c>
    </row>
    <row r="9" spans="1:12" x14ac:dyDescent="0.2">
      <c r="A9" s="472" t="s">
        <v>154</v>
      </c>
      <c r="B9" s="455" t="s">
        <v>140</v>
      </c>
      <c r="C9" s="477">
        <v>7</v>
      </c>
      <c r="D9" s="477">
        <v>24</v>
      </c>
      <c r="E9" s="473">
        <f t="shared" si="0"/>
        <v>4.5045045045045047</v>
      </c>
      <c r="F9" s="535">
        <v>3000</v>
      </c>
      <c r="G9" s="462">
        <v>12</v>
      </c>
      <c r="H9" s="462">
        <v>29</v>
      </c>
      <c r="I9" s="473">
        <f t="shared" si="1"/>
        <v>4.0053404539385848</v>
      </c>
      <c r="J9" s="473">
        <f t="shared" si="2"/>
        <v>88.918558077436586</v>
      </c>
      <c r="K9" s="473">
        <f t="shared" si="3"/>
        <v>88.799905651020183</v>
      </c>
      <c r="L9" s="439">
        <f t="shared" si="4"/>
        <v>0.1186524264164035</v>
      </c>
    </row>
    <row r="10" spans="1:12" x14ac:dyDescent="0.2">
      <c r="A10" s="472" t="s">
        <v>207</v>
      </c>
      <c r="B10" s="455" t="s">
        <v>140</v>
      </c>
      <c r="C10" s="477">
        <v>7</v>
      </c>
      <c r="D10" s="477">
        <v>24</v>
      </c>
      <c r="E10" s="473">
        <f t="shared" si="0"/>
        <v>4.5045045045045047</v>
      </c>
      <c r="F10" s="535">
        <v>3000</v>
      </c>
      <c r="G10" s="462">
        <v>12</v>
      </c>
      <c r="H10" s="462">
        <v>33</v>
      </c>
      <c r="I10" s="473">
        <f t="shared" si="1"/>
        <v>3.9840637450199203</v>
      </c>
      <c r="J10" s="473">
        <f t="shared" si="2"/>
        <v>88.446215139442231</v>
      </c>
      <c r="K10" s="473">
        <f t="shared" si="3"/>
        <v>88.799905651020183</v>
      </c>
      <c r="L10" s="439">
        <f t="shared" si="4"/>
        <v>-0.35369051157795184</v>
      </c>
    </row>
    <row r="11" spans="1:12" x14ac:dyDescent="0.2">
      <c r="A11" s="472" t="s">
        <v>208</v>
      </c>
      <c r="B11" s="455" t="s">
        <v>55</v>
      </c>
      <c r="C11" s="477">
        <v>7</v>
      </c>
      <c r="D11" s="477">
        <v>41</v>
      </c>
      <c r="E11" s="473">
        <f t="shared" si="0"/>
        <v>4.3383947939262475</v>
      </c>
      <c r="F11" s="535">
        <v>3000</v>
      </c>
      <c r="G11" s="462">
        <v>13</v>
      </c>
      <c r="H11" s="462">
        <v>4</v>
      </c>
      <c r="I11" s="473">
        <f t="shared" si="1"/>
        <v>3.8265306122448979</v>
      </c>
      <c r="J11" s="473">
        <f t="shared" si="2"/>
        <v>88.201530612244895</v>
      </c>
      <c r="K11" s="473">
        <f t="shared" si="3"/>
        <v>88.799905651020183</v>
      </c>
      <c r="L11" s="439">
        <f t="shared" si="4"/>
        <v>-0.59837503877528775</v>
      </c>
    </row>
    <row r="12" spans="1:12" x14ac:dyDescent="0.2">
      <c r="A12" s="472" t="s">
        <v>146</v>
      </c>
      <c r="B12" s="455" t="s">
        <v>50</v>
      </c>
      <c r="C12" s="477">
        <v>6</v>
      </c>
      <c r="D12" s="477">
        <v>52</v>
      </c>
      <c r="E12" s="473">
        <f t="shared" si="0"/>
        <v>4.8543689320388355</v>
      </c>
      <c r="F12" s="535">
        <v>3000</v>
      </c>
      <c r="G12" s="462">
        <v>11</v>
      </c>
      <c r="H12" s="462">
        <v>41</v>
      </c>
      <c r="I12" s="473">
        <f t="shared" si="1"/>
        <v>4.2796005706134093</v>
      </c>
      <c r="J12" s="473">
        <f t="shared" si="2"/>
        <v>88.159771754636225</v>
      </c>
      <c r="K12" s="473">
        <f t="shared" si="3"/>
        <v>88.799905651020183</v>
      </c>
      <c r="L12" s="439">
        <f t="shared" si="4"/>
        <v>-0.64013389638395779</v>
      </c>
    </row>
    <row r="13" spans="1:12" x14ac:dyDescent="0.2">
      <c r="A13" s="472" t="s">
        <v>153</v>
      </c>
      <c r="B13" s="455" t="s">
        <v>140</v>
      </c>
      <c r="C13" s="477">
        <v>7</v>
      </c>
      <c r="D13" s="477">
        <v>24</v>
      </c>
      <c r="E13" s="473">
        <f t="shared" si="0"/>
        <v>4.5045045045045047</v>
      </c>
      <c r="F13" s="535">
        <v>3000</v>
      </c>
      <c r="G13" s="462">
        <v>12</v>
      </c>
      <c r="H13" s="462">
        <v>38</v>
      </c>
      <c r="I13" s="473">
        <f t="shared" si="1"/>
        <v>3.9577836411609497</v>
      </c>
      <c r="J13" s="473">
        <f t="shared" si="2"/>
        <v>87.862796833773089</v>
      </c>
      <c r="K13" s="473">
        <f t="shared" si="3"/>
        <v>88.799905651020183</v>
      </c>
      <c r="L13" s="439">
        <f t="shared" si="4"/>
        <v>-0.93710881724709338</v>
      </c>
    </row>
    <row r="14" spans="1:12" x14ac:dyDescent="0.2">
      <c r="A14" s="540" t="s">
        <v>209</v>
      </c>
      <c r="B14" s="541" t="s">
        <v>33</v>
      </c>
      <c r="C14" s="478">
        <v>6</v>
      </c>
      <c r="D14" s="478">
        <v>44</v>
      </c>
      <c r="E14" s="475">
        <f t="shared" si="0"/>
        <v>4.9504950495049505</v>
      </c>
      <c r="F14" s="16">
        <v>3000</v>
      </c>
      <c r="G14" s="480">
        <v>11</v>
      </c>
      <c r="H14" s="480">
        <v>35</v>
      </c>
      <c r="I14" s="475">
        <f t="shared" si="1"/>
        <v>4.3165467625899279</v>
      </c>
      <c r="J14" s="475">
        <f t="shared" si="2"/>
        <v>87.194244604316538</v>
      </c>
      <c r="K14" s="475">
        <f t="shared" si="3"/>
        <v>88.799905651020183</v>
      </c>
      <c r="L14" s="446">
        <f t="shared" si="4"/>
        <v>-1.605661046703645</v>
      </c>
    </row>
    <row r="15" spans="1:12" x14ac:dyDescent="0.2">
      <c r="A15" s="531"/>
      <c r="B15" s="455"/>
      <c r="C15" s="542"/>
      <c r="D15" s="542"/>
      <c r="E15" s="533"/>
      <c r="F15" s="382"/>
      <c r="G15" s="542"/>
      <c r="H15" s="542"/>
      <c r="I15" s="473"/>
      <c r="J15" s="473"/>
      <c r="K15" s="473"/>
      <c r="L15" s="544"/>
    </row>
    <row r="16" spans="1:12" x14ac:dyDescent="0.2">
      <c r="A16" s="531" t="s">
        <v>210</v>
      </c>
    </row>
    <row r="17" spans="1:12" s="2" customFormat="1" x14ac:dyDescent="0.2">
      <c r="A17" s="2" t="s">
        <v>199</v>
      </c>
      <c r="B17" s="2" t="s">
        <v>200</v>
      </c>
      <c r="C17" s="2" t="s">
        <v>201</v>
      </c>
      <c r="E17" s="2" t="s">
        <v>8</v>
      </c>
      <c r="F17" s="2">
        <v>3000</v>
      </c>
      <c r="G17" s="2" t="s">
        <v>202</v>
      </c>
      <c r="I17" s="2" t="s">
        <v>8</v>
      </c>
      <c r="J17" s="2" t="s">
        <v>203</v>
      </c>
      <c r="K17" s="2" t="s">
        <v>204</v>
      </c>
      <c r="L17" s="2" t="s">
        <v>205</v>
      </c>
    </row>
    <row r="18" spans="1:12" x14ac:dyDescent="0.2">
      <c r="A18" s="469" t="s">
        <v>144</v>
      </c>
      <c r="B18" s="530" t="s">
        <v>140</v>
      </c>
      <c r="C18" s="476">
        <v>7</v>
      </c>
      <c r="D18" s="476">
        <v>24</v>
      </c>
      <c r="E18" s="471">
        <f t="shared" ref="E18:E28" si="5">1/((SUM(C18*60,D18))/2000)</f>
        <v>4.5045045045045047</v>
      </c>
      <c r="F18" s="534">
        <v>3000</v>
      </c>
      <c r="G18" s="479">
        <v>12</v>
      </c>
      <c r="H18" s="479">
        <v>3</v>
      </c>
      <c r="I18" s="471">
        <f t="shared" ref="I18:I28" si="6">$F$4/(G18*60+H18)</f>
        <v>4.1493775933609962</v>
      </c>
      <c r="J18" s="471">
        <f t="shared" ref="J18:J28" si="7">(I18/E18)*100</f>
        <v>92.116182572614107</v>
      </c>
      <c r="K18" s="471">
        <f t="shared" ref="K18:K28" si="8">AVERAGE($J$18:$J$28)</f>
        <v>90.071457480581458</v>
      </c>
      <c r="L18" s="490">
        <f t="shared" ref="L18:L28" si="9">(J18-K18)</f>
        <v>2.0447250920326496</v>
      </c>
    </row>
    <row r="19" spans="1:12" x14ac:dyDescent="0.2">
      <c r="A19" s="472" t="s">
        <v>165</v>
      </c>
      <c r="B19" s="455" t="s">
        <v>162</v>
      </c>
      <c r="C19" s="477">
        <v>8</v>
      </c>
      <c r="D19" s="477">
        <v>4</v>
      </c>
      <c r="E19" s="473">
        <f t="shared" si="5"/>
        <v>4.1322314049586781</v>
      </c>
      <c r="F19" s="535">
        <v>3000</v>
      </c>
      <c r="G19" s="462">
        <v>13</v>
      </c>
      <c r="H19" s="462">
        <v>10</v>
      </c>
      <c r="I19" s="473">
        <f t="shared" si="6"/>
        <v>3.7974683544303796</v>
      </c>
      <c r="J19" s="473">
        <f t="shared" si="7"/>
        <v>91.898734177215175</v>
      </c>
      <c r="K19" s="473">
        <f t="shared" si="8"/>
        <v>90.071457480581458</v>
      </c>
      <c r="L19" s="439">
        <f t="shared" si="9"/>
        <v>1.8272766966337173</v>
      </c>
    </row>
    <row r="20" spans="1:12" x14ac:dyDescent="0.2">
      <c r="A20" s="472" t="s">
        <v>145</v>
      </c>
      <c r="B20" s="455" t="s">
        <v>140</v>
      </c>
      <c r="C20" s="477">
        <v>7</v>
      </c>
      <c r="D20" s="477">
        <v>24</v>
      </c>
      <c r="E20" s="473">
        <f t="shared" si="5"/>
        <v>4.5045045045045047</v>
      </c>
      <c r="F20" s="535">
        <v>3000</v>
      </c>
      <c r="G20" s="462">
        <v>12</v>
      </c>
      <c r="H20" s="462">
        <v>8</v>
      </c>
      <c r="I20" s="473">
        <f t="shared" si="6"/>
        <v>4.1208791208791204</v>
      </c>
      <c r="J20" s="473">
        <f t="shared" si="7"/>
        <v>91.483516483516468</v>
      </c>
      <c r="K20" s="473">
        <f t="shared" si="8"/>
        <v>90.071457480581458</v>
      </c>
      <c r="L20" s="439">
        <f t="shared" si="9"/>
        <v>1.4120590029350097</v>
      </c>
    </row>
    <row r="21" spans="1:12" x14ac:dyDescent="0.2">
      <c r="A21" s="472" t="s">
        <v>154</v>
      </c>
      <c r="B21" s="455" t="s">
        <v>140</v>
      </c>
      <c r="C21" s="477">
        <v>7</v>
      </c>
      <c r="D21" s="477">
        <v>24</v>
      </c>
      <c r="E21" s="473">
        <f t="shared" si="5"/>
        <v>4.5045045045045047</v>
      </c>
      <c r="F21" s="535">
        <v>3000</v>
      </c>
      <c r="G21" s="462">
        <v>12</v>
      </c>
      <c r="H21" s="462">
        <v>10</v>
      </c>
      <c r="I21" s="473">
        <f t="shared" si="6"/>
        <v>4.1095890410958908</v>
      </c>
      <c r="J21" s="473">
        <f t="shared" si="7"/>
        <v>91.232876712328775</v>
      </c>
      <c r="K21" s="473">
        <f t="shared" si="8"/>
        <v>90.071457480581458</v>
      </c>
      <c r="L21" s="439">
        <f t="shared" si="9"/>
        <v>1.1614192317473169</v>
      </c>
    </row>
    <row r="22" spans="1:12" x14ac:dyDescent="0.2">
      <c r="A22" s="472" t="s">
        <v>146</v>
      </c>
      <c r="B22" s="455" t="s">
        <v>50</v>
      </c>
      <c r="C22" s="477">
        <v>6</v>
      </c>
      <c r="D22" s="477">
        <v>52</v>
      </c>
      <c r="E22" s="473">
        <f t="shared" si="5"/>
        <v>4.8543689320388355</v>
      </c>
      <c r="F22" s="535">
        <v>3000</v>
      </c>
      <c r="G22" s="462">
        <v>11</v>
      </c>
      <c r="H22" s="462">
        <v>20</v>
      </c>
      <c r="I22" s="473">
        <f t="shared" si="6"/>
        <v>4.4117647058823533</v>
      </c>
      <c r="J22" s="473">
        <f t="shared" si="7"/>
        <v>90.882352941176464</v>
      </c>
      <c r="K22" s="473">
        <f t="shared" si="8"/>
        <v>90.071457480581458</v>
      </c>
      <c r="L22" s="439">
        <f t="shared" si="9"/>
        <v>0.81089546059500606</v>
      </c>
    </row>
    <row r="23" spans="1:12" x14ac:dyDescent="0.2">
      <c r="A23" s="472" t="s">
        <v>208</v>
      </c>
      <c r="B23" s="455" t="s">
        <v>55</v>
      </c>
      <c r="C23" s="477">
        <v>7</v>
      </c>
      <c r="D23" s="477">
        <v>41</v>
      </c>
      <c r="E23" s="473">
        <f t="shared" si="5"/>
        <v>4.3383947939262475</v>
      </c>
      <c r="F23" s="535">
        <v>3000</v>
      </c>
      <c r="G23" s="462">
        <v>12</v>
      </c>
      <c r="H23" s="462">
        <v>48</v>
      </c>
      <c r="I23" s="473">
        <f t="shared" si="6"/>
        <v>3.90625</v>
      </c>
      <c r="J23" s="473">
        <f t="shared" si="7"/>
        <v>90.0390625</v>
      </c>
      <c r="K23" s="473">
        <f t="shared" si="8"/>
        <v>90.071457480581458</v>
      </c>
      <c r="L23" s="439">
        <f t="shared" si="9"/>
        <v>-3.2394980581457844E-2</v>
      </c>
    </row>
    <row r="24" spans="1:12" x14ac:dyDescent="0.2">
      <c r="A24" s="460" t="s">
        <v>207</v>
      </c>
      <c r="B24" s="455" t="s">
        <v>140</v>
      </c>
      <c r="C24" s="477">
        <v>7</v>
      </c>
      <c r="D24" s="477">
        <v>24</v>
      </c>
      <c r="E24" s="473">
        <f t="shared" si="5"/>
        <v>4.5045045045045047</v>
      </c>
      <c r="F24" s="535">
        <v>3000</v>
      </c>
      <c r="G24" s="462">
        <v>12</v>
      </c>
      <c r="H24" s="462">
        <v>23</v>
      </c>
      <c r="I24" s="473">
        <f t="shared" si="6"/>
        <v>4.0376850605652761</v>
      </c>
      <c r="J24" s="473">
        <f t="shared" si="7"/>
        <v>89.636608344549131</v>
      </c>
      <c r="K24" s="473">
        <f t="shared" si="8"/>
        <v>90.071457480581458</v>
      </c>
      <c r="L24" s="439">
        <f t="shared" si="9"/>
        <v>-0.43484913603232656</v>
      </c>
    </row>
    <row r="25" spans="1:12" x14ac:dyDescent="0.2">
      <c r="A25" s="472" t="s">
        <v>206</v>
      </c>
      <c r="B25" s="455" t="s">
        <v>126</v>
      </c>
      <c r="C25" s="477">
        <v>7</v>
      </c>
      <c r="D25" s="477">
        <v>15</v>
      </c>
      <c r="E25" s="473">
        <f t="shared" si="5"/>
        <v>4.5977011494252871</v>
      </c>
      <c r="F25" s="535">
        <v>3000</v>
      </c>
      <c r="G25" s="462">
        <v>12</v>
      </c>
      <c r="H25" s="462">
        <v>8</v>
      </c>
      <c r="I25" s="473">
        <f t="shared" si="6"/>
        <v>4.1208791208791204</v>
      </c>
      <c r="J25" s="473">
        <f t="shared" si="7"/>
        <v>89.629120879120876</v>
      </c>
      <c r="K25" s="473">
        <f t="shared" si="8"/>
        <v>90.071457480581458</v>
      </c>
      <c r="L25" s="439">
        <f t="shared" si="9"/>
        <v>-0.44233660146058185</v>
      </c>
    </row>
    <row r="26" spans="1:12" x14ac:dyDescent="0.2">
      <c r="A26" s="536" t="s">
        <v>209</v>
      </c>
      <c r="B26" s="455" t="s">
        <v>33</v>
      </c>
      <c r="C26" s="477">
        <v>6</v>
      </c>
      <c r="D26" s="477">
        <v>44</v>
      </c>
      <c r="E26" s="473">
        <f t="shared" si="5"/>
        <v>4.9504950495049505</v>
      </c>
      <c r="F26" s="535">
        <v>3000</v>
      </c>
      <c r="G26" s="462">
        <v>11</v>
      </c>
      <c r="H26" s="462">
        <v>21</v>
      </c>
      <c r="I26" s="473">
        <f t="shared" si="6"/>
        <v>4.4052863436123344</v>
      </c>
      <c r="J26" s="473">
        <f t="shared" si="7"/>
        <v>88.986784140969149</v>
      </c>
      <c r="K26" s="473">
        <f t="shared" si="8"/>
        <v>90.071457480581458</v>
      </c>
      <c r="L26" s="439">
        <f t="shared" si="9"/>
        <v>-1.0846733396123085</v>
      </c>
    </row>
    <row r="27" spans="1:12" x14ac:dyDescent="0.2">
      <c r="A27" s="460" t="s">
        <v>139</v>
      </c>
      <c r="B27" s="455" t="s">
        <v>140</v>
      </c>
      <c r="C27" s="477">
        <v>7</v>
      </c>
      <c r="D27" s="477">
        <v>24</v>
      </c>
      <c r="E27" s="473">
        <f t="shared" si="5"/>
        <v>4.5045045045045047</v>
      </c>
      <c r="F27" s="535">
        <v>3000</v>
      </c>
      <c r="G27" s="462">
        <v>12</v>
      </c>
      <c r="H27" s="462">
        <v>39</v>
      </c>
      <c r="I27" s="473">
        <f t="shared" si="6"/>
        <v>3.9525691699604741</v>
      </c>
      <c r="J27" s="473">
        <f t="shared" si="7"/>
        <v>87.747035573122517</v>
      </c>
      <c r="K27" s="473">
        <f t="shared" si="8"/>
        <v>90.071457480581458</v>
      </c>
      <c r="L27" s="439">
        <f t="shared" si="9"/>
        <v>-2.324421907458941</v>
      </c>
    </row>
    <row r="28" spans="1:12" x14ac:dyDescent="0.2">
      <c r="A28" s="461" t="s">
        <v>157</v>
      </c>
      <c r="B28" s="537" t="s">
        <v>150</v>
      </c>
      <c r="C28" s="478">
        <v>7</v>
      </c>
      <c r="D28" s="478">
        <v>36</v>
      </c>
      <c r="E28" s="538">
        <f t="shared" si="5"/>
        <v>4.3859649122807012</v>
      </c>
      <c r="F28" s="16">
        <v>3000</v>
      </c>
      <c r="G28" s="539">
        <v>13</v>
      </c>
      <c r="H28" s="480">
        <v>5</v>
      </c>
      <c r="I28" s="538">
        <f t="shared" si="6"/>
        <v>3.8216560509554141</v>
      </c>
      <c r="J28" s="538">
        <f t="shared" si="7"/>
        <v>87.133757961783459</v>
      </c>
      <c r="K28" s="475">
        <f t="shared" si="8"/>
        <v>90.071457480581458</v>
      </c>
      <c r="L28" s="446">
        <f t="shared" si="9"/>
        <v>-2.9376995187979986</v>
      </c>
    </row>
    <row r="29" spans="1:12" x14ac:dyDescent="0.2">
      <c r="G29" s="383"/>
    </row>
    <row r="30" spans="1:12" x14ac:dyDescent="0.2">
      <c r="G30" s="383"/>
    </row>
    <row r="31" spans="1:12" x14ac:dyDescent="0.2">
      <c r="A31" s="450" t="s">
        <v>213</v>
      </c>
      <c r="B31" s="1" t="s">
        <v>198</v>
      </c>
      <c r="G31" s="383"/>
    </row>
    <row r="32" spans="1:12" x14ac:dyDescent="0.2">
      <c r="A32" s="2" t="s">
        <v>199</v>
      </c>
      <c r="B32" s="2" t="s">
        <v>200</v>
      </c>
      <c r="C32" s="2" t="s">
        <v>201</v>
      </c>
      <c r="D32" s="2"/>
      <c r="E32" s="2" t="s">
        <v>8</v>
      </c>
      <c r="F32" s="2">
        <v>3000</v>
      </c>
      <c r="G32" s="2" t="s">
        <v>202</v>
      </c>
      <c r="H32" s="2"/>
      <c r="I32" s="2" t="s">
        <v>8</v>
      </c>
      <c r="J32" s="2" t="s">
        <v>203</v>
      </c>
      <c r="K32" s="2" t="s">
        <v>204</v>
      </c>
      <c r="L32" s="2" t="s">
        <v>205</v>
      </c>
    </row>
    <row r="33" spans="1:12" x14ac:dyDescent="0.2">
      <c r="A33" s="469" t="s">
        <v>214</v>
      </c>
      <c r="B33" s="530" t="s">
        <v>130</v>
      </c>
      <c r="C33" s="476">
        <v>7</v>
      </c>
      <c r="D33" s="476">
        <v>40</v>
      </c>
      <c r="E33" s="471">
        <f t="shared" ref="E33:E38" si="10">1/((SUM(C33*60,D33))/2000)</f>
        <v>4.3478260869565215</v>
      </c>
      <c r="F33" s="534">
        <v>3000</v>
      </c>
      <c r="G33" s="479">
        <v>12</v>
      </c>
      <c r="H33" s="479">
        <v>23</v>
      </c>
      <c r="I33" s="471">
        <f t="shared" ref="I33:I38" si="11">$F$5/(G33*60+H33)</f>
        <v>4.0376850605652761</v>
      </c>
      <c r="J33" s="471">
        <f t="shared" ref="J33:J38" si="12">(I33/E33)*100</f>
        <v>92.866756393001353</v>
      </c>
      <c r="K33" s="471">
        <f t="shared" ref="K33:K38" si="13">AVERAGE($J$6:$J$11)</f>
        <v>89.069315541605548</v>
      </c>
      <c r="L33" s="490">
        <f t="shared" ref="L33:L38" si="14">(J33-K33)</f>
        <v>3.7974408513958053</v>
      </c>
    </row>
    <row r="34" spans="1:12" x14ac:dyDescent="0.2">
      <c r="A34" s="472" t="s">
        <v>215</v>
      </c>
      <c r="B34" s="455" t="s">
        <v>39</v>
      </c>
      <c r="C34" s="477">
        <v>7</v>
      </c>
      <c r="D34" s="477">
        <v>53</v>
      </c>
      <c r="E34" s="473">
        <f t="shared" si="10"/>
        <v>4.2283298097251585</v>
      </c>
      <c r="F34" s="535">
        <v>3000</v>
      </c>
      <c r="G34" s="462">
        <v>12</v>
      </c>
      <c r="H34" s="462">
        <v>54</v>
      </c>
      <c r="I34" s="473">
        <f t="shared" si="11"/>
        <v>3.8759689922480618</v>
      </c>
      <c r="J34" s="473">
        <f t="shared" si="12"/>
        <v>91.666666666666657</v>
      </c>
      <c r="K34" s="473">
        <f t="shared" si="13"/>
        <v>89.069315541605548</v>
      </c>
      <c r="L34" s="439">
        <f t="shared" si="14"/>
        <v>2.5973511250611097</v>
      </c>
    </row>
    <row r="35" spans="1:12" x14ac:dyDescent="0.2">
      <c r="A35" s="472" t="s">
        <v>216</v>
      </c>
      <c r="B35" s="455" t="s">
        <v>217</v>
      </c>
      <c r="C35" s="477">
        <v>8</v>
      </c>
      <c r="D35" s="477">
        <v>40</v>
      </c>
      <c r="E35" s="473">
        <f t="shared" si="10"/>
        <v>3.8461538461538458</v>
      </c>
      <c r="F35" s="535">
        <v>3000</v>
      </c>
      <c r="G35" s="462">
        <v>14</v>
      </c>
      <c r="H35" s="462">
        <v>24</v>
      </c>
      <c r="I35" s="473">
        <f t="shared" si="11"/>
        <v>3.4722222222222223</v>
      </c>
      <c r="J35" s="473">
        <f t="shared" si="12"/>
        <v>90.277777777777786</v>
      </c>
      <c r="K35" s="473">
        <f t="shared" si="13"/>
        <v>89.069315541605548</v>
      </c>
      <c r="L35" s="439">
        <f t="shared" si="14"/>
        <v>1.2084622361722381</v>
      </c>
    </row>
    <row r="36" spans="1:12" x14ac:dyDescent="0.2">
      <c r="A36" s="472" t="s">
        <v>218</v>
      </c>
      <c r="B36" s="455" t="s">
        <v>192</v>
      </c>
      <c r="C36" s="477">
        <v>7</v>
      </c>
      <c r="D36" s="477">
        <v>0</v>
      </c>
      <c r="E36" s="473">
        <f t="shared" si="10"/>
        <v>4.7619047619047619</v>
      </c>
      <c r="F36" s="535">
        <v>3000</v>
      </c>
      <c r="G36" s="462">
        <v>11</v>
      </c>
      <c r="H36" s="462">
        <v>38</v>
      </c>
      <c r="I36" s="473">
        <f t="shared" si="11"/>
        <v>4.2979942693409745</v>
      </c>
      <c r="J36" s="473">
        <f t="shared" si="12"/>
        <v>90.257879656160469</v>
      </c>
      <c r="K36" s="473">
        <f t="shared" si="13"/>
        <v>89.069315541605548</v>
      </c>
      <c r="L36" s="439">
        <f t="shared" si="14"/>
        <v>1.1885641145549215</v>
      </c>
    </row>
    <row r="37" spans="1:12" x14ac:dyDescent="0.2">
      <c r="A37" s="472" t="s">
        <v>219</v>
      </c>
      <c r="B37" s="455" t="s">
        <v>169</v>
      </c>
      <c r="C37" s="477">
        <v>6</v>
      </c>
      <c r="D37" s="477">
        <v>19</v>
      </c>
      <c r="E37" s="473">
        <f t="shared" si="10"/>
        <v>5.2770448548812663</v>
      </c>
      <c r="F37" s="535">
        <v>3000</v>
      </c>
      <c r="G37" s="462">
        <v>10</v>
      </c>
      <c r="H37" s="462">
        <v>30</v>
      </c>
      <c r="I37" s="473">
        <f t="shared" si="11"/>
        <v>4.7619047619047619</v>
      </c>
      <c r="J37" s="473">
        <f t="shared" si="12"/>
        <v>90.238095238095241</v>
      </c>
      <c r="K37" s="473">
        <f t="shared" si="13"/>
        <v>89.069315541605548</v>
      </c>
      <c r="L37" s="439">
        <f t="shared" si="14"/>
        <v>1.1687796964896933</v>
      </c>
    </row>
    <row r="38" spans="1:12" x14ac:dyDescent="0.2">
      <c r="A38" s="474" t="s">
        <v>220</v>
      </c>
      <c r="B38" s="537" t="s">
        <v>172</v>
      </c>
      <c r="C38" s="478">
        <v>6</v>
      </c>
      <c r="D38" s="478">
        <v>8</v>
      </c>
      <c r="E38" s="475">
        <f t="shared" si="10"/>
        <v>5.4347826086956523</v>
      </c>
      <c r="F38" s="16">
        <v>3000</v>
      </c>
      <c r="G38" s="480">
        <v>10</v>
      </c>
      <c r="H38" s="480">
        <v>23</v>
      </c>
      <c r="I38" s="475">
        <f t="shared" si="11"/>
        <v>4.815409309791332</v>
      </c>
      <c r="J38" s="475">
        <f t="shared" si="12"/>
        <v>88.603531300160512</v>
      </c>
      <c r="K38" s="475">
        <f t="shared" si="13"/>
        <v>89.069315541605548</v>
      </c>
      <c r="L38" s="446">
        <f t="shared" si="14"/>
        <v>-0.46578424144503572</v>
      </c>
    </row>
    <row r="39" spans="1:12" x14ac:dyDescent="0.2">
      <c r="A39" s="531"/>
      <c r="B39" s="455"/>
      <c r="C39" s="542"/>
      <c r="D39" s="542"/>
      <c r="E39" s="533"/>
      <c r="F39" s="382"/>
      <c r="G39" s="542"/>
      <c r="H39" s="542"/>
      <c r="I39" s="473"/>
      <c r="J39" s="473"/>
      <c r="K39" s="473"/>
      <c r="L39" s="544"/>
    </row>
    <row r="40" spans="1:12" x14ac:dyDescent="0.2">
      <c r="A40" s="531" t="s">
        <v>210</v>
      </c>
    </row>
    <row r="41" spans="1:12" x14ac:dyDescent="0.2">
      <c r="A41" s="2" t="s">
        <v>199</v>
      </c>
      <c r="B41" s="2" t="s">
        <v>200</v>
      </c>
      <c r="C41" s="2" t="s">
        <v>201</v>
      </c>
      <c r="D41" s="2"/>
      <c r="E41" s="2" t="s">
        <v>8</v>
      </c>
      <c r="F41" s="2">
        <v>3000</v>
      </c>
      <c r="G41" s="2" t="s">
        <v>202</v>
      </c>
      <c r="H41" s="2"/>
      <c r="I41" s="2" t="s">
        <v>8</v>
      </c>
      <c r="J41" s="2" t="s">
        <v>203</v>
      </c>
      <c r="K41" s="2" t="s">
        <v>204</v>
      </c>
      <c r="L41" s="2" t="s">
        <v>205</v>
      </c>
    </row>
    <row r="42" spans="1:12" x14ac:dyDescent="0.2">
      <c r="A42" s="469" t="s">
        <v>214</v>
      </c>
      <c r="B42" s="530" t="s">
        <v>130</v>
      </c>
      <c r="C42" s="476">
        <v>7</v>
      </c>
      <c r="D42" s="476">
        <v>40</v>
      </c>
      <c r="E42" s="471">
        <f t="shared" ref="E42:E47" si="15">1/((SUM(C42*60,D42))/2000)</f>
        <v>4.3478260869565215</v>
      </c>
      <c r="F42" s="534">
        <v>3000</v>
      </c>
      <c r="G42" s="479">
        <v>12</v>
      </c>
      <c r="H42" s="479">
        <v>18</v>
      </c>
      <c r="I42" s="471">
        <f t="shared" ref="I42:I47" si="16">$F$5/(G42*60+H42)</f>
        <v>4.0650406504065044</v>
      </c>
      <c r="J42" s="471">
        <f t="shared" ref="J42:J47" si="17">(I42/E42)*100</f>
        <v>93.495934959349597</v>
      </c>
      <c r="K42" s="471">
        <f t="shared" ref="K42:K47" si="18">AVERAGE($J$15:$J$20)</f>
        <v>91.832811077781912</v>
      </c>
      <c r="L42" s="490">
        <f t="shared" ref="L42:L47" si="19">(J42-K42)</f>
        <v>1.6631238815676852</v>
      </c>
    </row>
    <row r="43" spans="1:12" x14ac:dyDescent="0.2">
      <c r="A43" s="472" t="s">
        <v>218</v>
      </c>
      <c r="B43" s="455" t="s">
        <v>192</v>
      </c>
      <c r="C43" s="477">
        <v>7</v>
      </c>
      <c r="D43" s="477">
        <v>0</v>
      </c>
      <c r="E43" s="473">
        <f t="shared" si="15"/>
        <v>4.7619047619047619</v>
      </c>
      <c r="F43" s="535">
        <v>3000</v>
      </c>
      <c r="G43" s="462">
        <v>11</v>
      </c>
      <c r="H43" s="462">
        <v>18</v>
      </c>
      <c r="I43" s="473">
        <f t="shared" si="16"/>
        <v>4.4247787610619467</v>
      </c>
      <c r="J43" s="473">
        <f t="shared" si="17"/>
        <v>92.920353982300881</v>
      </c>
      <c r="K43" s="473">
        <f t="shared" si="18"/>
        <v>91.832811077781912</v>
      </c>
      <c r="L43" s="439">
        <f t="shared" si="19"/>
        <v>1.0875429045189691</v>
      </c>
    </row>
    <row r="44" spans="1:12" x14ac:dyDescent="0.2">
      <c r="A44" s="472" t="s">
        <v>216</v>
      </c>
      <c r="B44" s="455" t="s">
        <v>217</v>
      </c>
      <c r="C44" s="477">
        <v>8</v>
      </c>
      <c r="D44" s="477">
        <v>40</v>
      </c>
      <c r="E44" s="473">
        <f t="shared" si="15"/>
        <v>3.8461538461538458</v>
      </c>
      <c r="F44" s="535">
        <v>3000</v>
      </c>
      <c r="G44" s="462">
        <v>14</v>
      </c>
      <c r="H44" s="462">
        <v>2</v>
      </c>
      <c r="I44" s="473">
        <f t="shared" si="16"/>
        <v>3.5629453681710213</v>
      </c>
      <c r="J44" s="473">
        <f t="shared" si="17"/>
        <v>92.636579572446564</v>
      </c>
      <c r="K44" s="473">
        <f t="shared" si="18"/>
        <v>91.832811077781912</v>
      </c>
      <c r="L44" s="439">
        <f t="shared" si="19"/>
        <v>0.80376849466465217</v>
      </c>
    </row>
    <row r="45" spans="1:12" x14ac:dyDescent="0.2">
      <c r="A45" s="472" t="s">
        <v>215</v>
      </c>
      <c r="B45" s="455" t="s">
        <v>39</v>
      </c>
      <c r="C45" s="477">
        <v>7</v>
      </c>
      <c r="D45" s="477">
        <v>53</v>
      </c>
      <c r="E45" s="473">
        <f t="shared" si="15"/>
        <v>4.2283298097251585</v>
      </c>
      <c r="F45" s="535">
        <v>3000</v>
      </c>
      <c r="G45" s="462">
        <v>12</v>
      </c>
      <c r="H45" s="462">
        <v>46</v>
      </c>
      <c r="I45" s="473">
        <f t="shared" si="16"/>
        <v>3.9164490861618799</v>
      </c>
      <c r="J45" s="473">
        <f t="shared" si="17"/>
        <v>92.624020887728463</v>
      </c>
      <c r="K45" s="473">
        <f t="shared" si="18"/>
        <v>91.832811077781912</v>
      </c>
      <c r="L45" s="439">
        <f t="shared" si="19"/>
        <v>0.79120980994655099</v>
      </c>
    </row>
    <row r="46" spans="1:12" x14ac:dyDescent="0.2">
      <c r="A46" s="472" t="s">
        <v>219</v>
      </c>
      <c r="B46" s="455" t="s">
        <v>169</v>
      </c>
      <c r="C46" s="477">
        <v>6</v>
      </c>
      <c r="D46" s="477">
        <v>19</v>
      </c>
      <c r="E46" s="473">
        <f t="shared" si="15"/>
        <v>5.2770448548812663</v>
      </c>
      <c r="F46" s="535">
        <v>3000</v>
      </c>
      <c r="G46" s="462">
        <v>10</v>
      </c>
      <c r="H46" s="462">
        <v>24</v>
      </c>
      <c r="I46" s="473">
        <f t="shared" si="16"/>
        <v>4.8076923076923075</v>
      </c>
      <c r="J46" s="473">
        <f t="shared" si="17"/>
        <v>91.105769230769226</v>
      </c>
      <c r="K46" s="473">
        <f t="shared" si="18"/>
        <v>91.832811077781912</v>
      </c>
      <c r="L46" s="439">
        <f t="shared" si="19"/>
        <v>-0.72704184701268559</v>
      </c>
    </row>
    <row r="47" spans="1:12" x14ac:dyDescent="0.2">
      <c r="A47" s="474" t="s">
        <v>220</v>
      </c>
      <c r="B47" s="537" t="s">
        <v>172</v>
      </c>
      <c r="C47" s="478">
        <v>6</v>
      </c>
      <c r="D47" s="478">
        <v>8</v>
      </c>
      <c r="E47" s="475">
        <f t="shared" si="15"/>
        <v>5.4347826086956523</v>
      </c>
      <c r="F47" s="16">
        <v>3000</v>
      </c>
      <c r="G47" s="480">
        <v>10</v>
      </c>
      <c r="H47" s="480">
        <v>17</v>
      </c>
      <c r="I47" s="475">
        <f t="shared" si="16"/>
        <v>4.8622366288492707</v>
      </c>
      <c r="J47" s="475">
        <f t="shared" si="17"/>
        <v>89.465153970826577</v>
      </c>
      <c r="K47" s="475">
        <f t="shared" si="18"/>
        <v>91.832811077781912</v>
      </c>
      <c r="L47" s="446">
        <f t="shared" si="19"/>
        <v>-2.3676571069553347</v>
      </c>
    </row>
    <row r="49" spans="1:12" x14ac:dyDescent="0.2">
      <c r="G49" s="383"/>
    </row>
    <row r="50" spans="1:12" x14ac:dyDescent="0.2">
      <c r="A50" s="450" t="s">
        <v>221</v>
      </c>
      <c r="G50" s="383"/>
    </row>
    <row r="51" spans="1:12" x14ac:dyDescent="0.2">
      <c r="A51" s="1" t="s">
        <v>198</v>
      </c>
    </row>
    <row r="52" spans="1:12" x14ac:dyDescent="0.2">
      <c r="A52" s="2" t="s">
        <v>199</v>
      </c>
      <c r="B52" s="2" t="s">
        <v>200</v>
      </c>
      <c r="C52" s="2" t="s">
        <v>201</v>
      </c>
      <c r="D52" s="2"/>
      <c r="E52" s="2" t="s">
        <v>8</v>
      </c>
      <c r="F52" s="2">
        <v>3000</v>
      </c>
      <c r="G52" s="2" t="s">
        <v>202</v>
      </c>
      <c r="H52" s="2"/>
      <c r="I52" s="2" t="s">
        <v>8</v>
      </c>
      <c r="J52" s="2" t="s">
        <v>203</v>
      </c>
      <c r="K52" s="2" t="s">
        <v>204</v>
      </c>
      <c r="L52" s="2" t="s">
        <v>205</v>
      </c>
    </row>
    <row r="53" spans="1:12" x14ac:dyDescent="0.2">
      <c r="A53" s="543" t="s">
        <v>214</v>
      </c>
      <c r="B53" s="530" t="s">
        <v>130</v>
      </c>
      <c r="C53" s="476">
        <v>7</v>
      </c>
      <c r="D53" s="476">
        <v>40</v>
      </c>
      <c r="E53" s="471">
        <v>4.3478260869565215</v>
      </c>
      <c r="F53" s="534">
        <v>3000</v>
      </c>
      <c r="G53" s="479">
        <v>12</v>
      </c>
      <c r="H53" s="479">
        <v>23</v>
      </c>
      <c r="I53" s="471">
        <f>$F$5/(G53*60+H53)</f>
        <v>4.0376850605652761</v>
      </c>
      <c r="J53" s="471">
        <v>92.866756393001353</v>
      </c>
      <c r="K53" s="471">
        <f t="shared" ref="K53:K68" si="20">AVERAGE($J$4:$J$19)</f>
        <v>89.334497771669263</v>
      </c>
      <c r="L53" s="490">
        <f t="shared" ref="L53:L68" si="21">(J53-K53)</f>
        <v>3.5322586213320903</v>
      </c>
    </row>
    <row r="54" spans="1:12" x14ac:dyDescent="0.2">
      <c r="A54" s="536" t="s">
        <v>215</v>
      </c>
      <c r="B54" s="455" t="s">
        <v>39</v>
      </c>
      <c r="C54" s="477">
        <v>7</v>
      </c>
      <c r="D54" s="477">
        <v>53</v>
      </c>
      <c r="E54" s="473">
        <v>4.2283298097251585</v>
      </c>
      <c r="F54" s="535">
        <v>3000</v>
      </c>
      <c r="G54" s="462">
        <v>12</v>
      </c>
      <c r="H54" s="462">
        <v>54</v>
      </c>
      <c r="I54" s="473">
        <f t="shared" ref="I54:I68" si="22">$F$5/(G54*60+H54)</f>
        <v>3.8759689922480618</v>
      </c>
      <c r="J54" s="473">
        <v>91.666666666666657</v>
      </c>
      <c r="K54" s="473">
        <f t="shared" si="20"/>
        <v>89.334497771669263</v>
      </c>
      <c r="L54" s="439">
        <f t="shared" si="21"/>
        <v>2.3321688949973947</v>
      </c>
    </row>
    <row r="55" spans="1:12" x14ac:dyDescent="0.2">
      <c r="A55" s="472" t="s">
        <v>144</v>
      </c>
      <c r="B55" s="455" t="s">
        <v>140</v>
      </c>
      <c r="C55" s="477">
        <v>7</v>
      </c>
      <c r="D55" s="477">
        <v>24</v>
      </c>
      <c r="E55" s="473">
        <f>1/((SUM(C55*60,D55))/2000)</f>
        <v>4.5045045045045047</v>
      </c>
      <c r="F55" s="535">
        <v>3000</v>
      </c>
      <c r="G55" s="462">
        <v>12</v>
      </c>
      <c r="H55" s="462">
        <v>17</v>
      </c>
      <c r="I55" s="473">
        <f t="shared" si="22"/>
        <v>4.0705563093622796</v>
      </c>
      <c r="J55" s="473">
        <f>(I55/E55)*100</f>
        <v>90.366350067842603</v>
      </c>
      <c r="K55" s="473">
        <f t="shared" si="20"/>
        <v>89.334497771669263</v>
      </c>
      <c r="L55" s="439">
        <f t="shared" si="21"/>
        <v>1.0318522961733407</v>
      </c>
    </row>
    <row r="56" spans="1:12" x14ac:dyDescent="0.2">
      <c r="A56" s="536" t="s">
        <v>216</v>
      </c>
      <c r="B56" s="455" t="s">
        <v>217</v>
      </c>
      <c r="C56" s="477">
        <v>8</v>
      </c>
      <c r="D56" s="477">
        <v>40</v>
      </c>
      <c r="E56" s="473">
        <v>3.8461538461538458</v>
      </c>
      <c r="F56" s="535">
        <v>3000</v>
      </c>
      <c r="G56" s="462">
        <v>14</v>
      </c>
      <c r="H56" s="462">
        <v>24</v>
      </c>
      <c r="I56" s="473">
        <f t="shared" si="22"/>
        <v>3.4722222222222223</v>
      </c>
      <c r="J56" s="473">
        <v>90.277777777777786</v>
      </c>
      <c r="K56" s="473">
        <f t="shared" si="20"/>
        <v>89.334497771669263</v>
      </c>
      <c r="L56" s="439">
        <f t="shared" si="21"/>
        <v>0.94328000610852314</v>
      </c>
    </row>
    <row r="57" spans="1:12" x14ac:dyDescent="0.2">
      <c r="A57" s="536" t="s">
        <v>218</v>
      </c>
      <c r="B57" s="455" t="s">
        <v>192</v>
      </c>
      <c r="C57" s="477">
        <v>7</v>
      </c>
      <c r="D57" s="477">
        <v>0</v>
      </c>
      <c r="E57" s="473">
        <v>4.7619047619047619</v>
      </c>
      <c r="F57" s="535">
        <v>3000</v>
      </c>
      <c r="G57" s="462">
        <v>11</v>
      </c>
      <c r="H57" s="462">
        <v>38</v>
      </c>
      <c r="I57" s="473">
        <f t="shared" si="22"/>
        <v>4.2979942693409745</v>
      </c>
      <c r="J57" s="473">
        <v>90.257879656160469</v>
      </c>
      <c r="K57" s="473">
        <f t="shared" si="20"/>
        <v>89.334497771669263</v>
      </c>
      <c r="L57" s="439">
        <f t="shared" si="21"/>
        <v>0.92338188449120651</v>
      </c>
    </row>
    <row r="58" spans="1:12" x14ac:dyDescent="0.2">
      <c r="A58" s="536" t="s">
        <v>219</v>
      </c>
      <c r="B58" s="455" t="s">
        <v>169</v>
      </c>
      <c r="C58" s="477">
        <v>6</v>
      </c>
      <c r="D58" s="477">
        <v>19</v>
      </c>
      <c r="E58" s="473">
        <v>5.2770448548812663</v>
      </c>
      <c r="F58" s="535">
        <v>3000</v>
      </c>
      <c r="G58" s="462">
        <v>10</v>
      </c>
      <c r="H58" s="462">
        <v>30</v>
      </c>
      <c r="I58" s="473">
        <f t="shared" si="22"/>
        <v>4.7619047619047619</v>
      </c>
      <c r="J58" s="473">
        <v>90.238095238095241</v>
      </c>
      <c r="K58" s="473">
        <f t="shared" si="20"/>
        <v>89.334497771669263</v>
      </c>
      <c r="L58" s="439">
        <f t="shared" si="21"/>
        <v>0.90359746642597827</v>
      </c>
    </row>
    <row r="59" spans="1:12" x14ac:dyDescent="0.2">
      <c r="A59" s="472" t="s">
        <v>165</v>
      </c>
      <c r="B59" s="455" t="s">
        <v>162</v>
      </c>
      <c r="C59" s="477">
        <v>8</v>
      </c>
      <c r="D59" s="477">
        <v>4</v>
      </c>
      <c r="E59" s="473">
        <f>1/((SUM(C59*60,D59))/2000)</f>
        <v>4.1322314049586781</v>
      </c>
      <c r="F59" s="535">
        <v>3000</v>
      </c>
      <c r="G59" s="462">
        <v>13</v>
      </c>
      <c r="H59" s="462">
        <v>26</v>
      </c>
      <c r="I59" s="473">
        <f t="shared" si="22"/>
        <v>3.7220843672456576</v>
      </c>
      <c r="J59" s="473">
        <f>(I59/E59)*100</f>
        <v>90.074441687344915</v>
      </c>
      <c r="K59" s="473">
        <f t="shared" si="20"/>
        <v>89.334497771669263</v>
      </c>
      <c r="L59" s="439">
        <f t="shared" si="21"/>
        <v>0.73994391567565287</v>
      </c>
    </row>
    <row r="60" spans="1:12" x14ac:dyDescent="0.2">
      <c r="A60" s="472" t="s">
        <v>145</v>
      </c>
      <c r="B60" s="455" t="s">
        <v>140</v>
      </c>
      <c r="C60" s="477">
        <v>7</v>
      </c>
      <c r="D60" s="477">
        <v>24</v>
      </c>
      <c r="E60" s="473">
        <f>1/((SUM(C60*60,D60))/2000)</f>
        <v>4.5045045045045047</v>
      </c>
      <c r="F60" s="535">
        <v>3000</v>
      </c>
      <c r="G60" s="462">
        <v>12</v>
      </c>
      <c r="H60" s="462">
        <v>22</v>
      </c>
      <c r="I60" s="473">
        <f t="shared" si="22"/>
        <v>4.0431266846361185</v>
      </c>
      <c r="J60" s="473">
        <f>(I60/E60)*100</f>
        <v>89.757412398921815</v>
      </c>
      <c r="K60" s="473">
        <f t="shared" si="20"/>
        <v>89.334497771669263</v>
      </c>
      <c r="L60" s="439">
        <f t="shared" si="21"/>
        <v>0.42291462725255258</v>
      </c>
    </row>
    <row r="61" spans="1:12" x14ac:dyDescent="0.2">
      <c r="A61" s="472" t="s">
        <v>206</v>
      </c>
      <c r="B61" s="455" t="s">
        <v>126</v>
      </c>
      <c r="C61" s="477">
        <v>7</v>
      </c>
      <c r="D61" s="477">
        <v>15</v>
      </c>
      <c r="E61" s="473">
        <f>1/((SUM(C61*60,D61))/2000)</f>
        <v>4.5977011494252871</v>
      </c>
      <c r="F61" s="535">
        <v>3000</v>
      </c>
      <c r="G61" s="462">
        <v>12</v>
      </c>
      <c r="H61" s="462">
        <v>13</v>
      </c>
      <c r="I61" s="473">
        <f t="shared" si="22"/>
        <v>4.0927694406548429</v>
      </c>
      <c r="J61" s="473">
        <f>(I61/E61)*100</f>
        <v>89.017735334242843</v>
      </c>
      <c r="K61" s="473">
        <f t="shared" si="20"/>
        <v>89.334497771669263</v>
      </c>
      <c r="L61" s="439">
        <f t="shared" si="21"/>
        <v>-0.3167624374264193</v>
      </c>
    </row>
    <row r="62" spans="1:12" x14ac:dyDescent="0.2">
      <c r="A62" s="472" t="s">
        <v>154</v>
      </c>
      <c r="B62" s="455" t="s">
        <v>140</v>
      </c>
      <c r="C62" s="477">
        <v>7</v>
      </c>
      <c r="D62" s="477">
        <v>24</v>
      </c>
      <c r="E62" s="473">
        <f>1/((SUM(C62*60,D62))/2000)</f>
        <v>4.5045045045045047</v>
      </c>
      <c r="F62" s="535">
        <v>3000</v>
      </c>
      <c r="G62" s="462">
        <v>12</v>
      </c>
      <c r="H62" s="462">
        <v>29</v>
      </c>
      <c r="I62" s="473">
        <f t="shared" si="22"/>
        <v>4.0053404539385848</v>
      </c>
      <c r="J62" s="473">
        <f>(I62/E62)*100</f>
        <v>88.918558077436586</v>
      </c>
      <c r="K62" s="473">
        <f t="shared" si="20"/>
        <v>89.334497771669263</v>
      </c>
      <c r="L62" s="439">
        <f t="shared" si="21"/>
        <v>-0.41593969423267652</v>
      </c>
    </row>
    <row r="63" spans="1:12" x14ac:dyDescent="0.2">
      <c r="A63" s="536" t="s">
        <v>220</v>
      </c>
      <c r="B63" s="455" t="s">
        <v>172</v>
      </c>
      <c r="C63" s="477">
        <v>6</v>
      </c>
      <c r="D63" s="477">
        <v>8</v>
      </c>
      <c r="E63" s="473">
        <v>5.4347826086956523</v>
      </c>
      <c r="F63" s="535">
        <v>3000</v>
      </c>
      <c r="G63" s="462">
        <v>10</v>
      </c>
      <c r="H63" s="462">
        <v>23</v>
      </c>
      <c r="I63" s="473">
        <f t="shared" si="22"/>
        <v>4.815409309791332</v>
      </c>
      <c r="J63" s="473">
        <v>88.603531300160512</v>
      </c>
      <c r="K63" s="473">
        <f t="shared" si="20"/>
        <v>89.334497771669263</v>
      </c>
      <c r="L63" s="439">
        <f t="shared" si="21"/>
        <v>-0.73096647150875071</v>
      </c>
    </row>
    <row r="64" spans="1:12" x14ac:dyDescent="0.2">
      <c r="A64" s="472" t="s">
        <v>207</v>
      </c>
      <c r="B64" s="455" t="s">
        <v>140</v>
      </c>
      <c r="C64" s="477">
        <v>7</v>
      </c>
      <c r="D64" s="477">
        <v>24</v>
      </c>
      <c r="E64" s="473">
        <f>1/((SUM(C64*60,D64))/2000)</f>
        <v>4.5045045045045047</v>
      </c>
      <c r="F64" s="535">
        <v>3000</v>
      </c>
      <c r="G64" s="462">
        <v>12</v>
      </c>
      <c r="H64" s="462">
        <v>33</v>
      </c>
      <c r="I64" s="473">
        <f t="shared" si="22"/>
        <v>3.9840637450199203</v>
      </c>
      <c r="J64" s="473">
        <f>(I64/E64)*100</f>
        <v>88.446215139442231</v>
      </c>
      <c r="K64" s="473">
        <f t="shared" si="20"/>
        <v>89.334497771669263</v>
      </c>
      <c r="L64" s="439">
        <f t="shared" si="21"/>
        <v>-0.88828263222703185</v>
      </c>
    </row>
    <row r="65" spans="1:12" x14ac:dyDescent="0.2">
      <c r="A65" s="472" t="s">
        <v>208</v>
      </c>
      <c r="B65" s="455" t="s">
        <v>55</v>
      </c>
      <c r="C65" s="477">
        <v>7</v>
      </c>
      <c r="D65" s="477">
        <v>41</v>
      </c>
      <c r="E65" s="473">
        <f>1/((SUM(C65*60,D65))/2000)</f>
        <v>4.3383947939262475</v>
      </c>
      <c r="F65" s="535">
        <v>3000</v>
      </c>
      <c r="G65" s="462">
        <v>13</v>
      </c>
      <c r="H65" s="462">
        <v>4</v>
      </c>
      <c r="I65" s="473">
        <f t="shared" si="22"/>
        <v>3.8265306122448979</v>
      </c>
      <c r="J65" s="473">
        <f>(I65/E65)*100</f>
        <v>88.201530612244895</v>
      </c>
      <c r="K65" s="473">
        <f t="shared" si="20"/>
        <v>89.334497771669263</v>
      </c>
      <c r="L65" s="439">
        <f t="shared" si="21"/>
        <v>-1.1329671594243678</v>
      </c>
    </row>
    <row r="66" spans="1:12" x14ac:dyDescent="0.2">
      <c r="A66" s="472" t="s">
        <v>146</v>
      </c>
      <c r="B66" s="455" t="s">
        <v>50</v>
      </c>
      <c r="C66" s="477">
        <v>6</v>
      </c>
      <c r="D66" s="477">
        <v>52</v>
      </c>
      <c r="E66" s="473">
        <f>1/((SUM(C66*60,D66))/2000)</f>
        <v>4.8543689320388355</v>
      </c>
      <c r="F66" s="535">
        <v>3000</v>
      </c>
      <c r="G66" s="462">
        <v>11</v>
      </c>
      <c r="H66" s="462">
        <v>41</v>
      </c>
      <c r="I66" s="473">
        <f t="shared" si="22"/>
        <v>4.2796005706134093</v>
      </c>
      <c r="J66" s="473">
        <f>(I66/E66)*100</f>
        <v>88.159771754636225</v>
      </c>
      <c r="K66" s="473">
        <f t="shared" si="20"/>
        <v>89.334497771669263</v>
      </c>
      <c r="L66" s="439">
        <f t="shared" si="21"/>
        <v>-1.1747260170330378</v>
      </c>
    </row>
    <row r="67" spans="1:12" x14ac:dyDescent="0.2">
      <c r="A67" s="472" t="s">
        <v>153</v>
      </c>
      <c r="B67" s="455" t="s">
        <v>140</v>
      </c>
      <c r="C67" s="477">
        <v>7</v>
      </c>
      <c r="D67" s="477">
        <v>24</v>
      </c>
      <c r="E67" s="473">
        <f>1/((SUM(C67*60,D67))/2000)</f>
        <v>4.5045045045045047</v>
      </c>
      <c r="F67" s="535">
        <v>3000</v>
      </c>
      <c r="G67" s="462">
        <v>12</v>
      </c>
      <c r="H67" s="462">
        <v>38</v>
      </c>
      <c r="I67" s="473">
        <f t="shared" si="22"/>
        <v>3.9577836411609497</v>
      </c>
      <c r="J67" s="473">
        <f>(I67/E67)*100</f>
        <v>87.862796833773089</v>
      </c>
      <c r="K67" s="473">
        <f t="shared" si="20"/>
        <v>89.334497771669263</v>
      </c>
      <c r="L67" s="439">
        <f t="shared" si="21"/>
        <v>-1.4717009378961734</v>
      </c>
    </row>
    <row r="68" spans="1:12" x14ac:dyDescent="0.2">
      <c r="A68" s="540" t="s">
        <v>209</v>
      </c>
      <c r="B68" s="541" t="s">
        <v>33</v>
      </c>
      <c r="C68" s="478">
        <v>6</v>
      </c>
      <c r="D68" s="478">
        <v>44</v>
      </c>
      <c r="E68" s="475">
        <f>1/((SUM(C68*60,D68))/2000)</f>
        <v>4.9504950495049505</v>
      </c>
      <c r="F68" s="16">
        <v>3000</v>
      </c>
      <c r="G68" s="480">
        <v>11</v>
      </c>
      <c r="H68" s="480">
        <v>35</v>
      </c>
      <c r="I68" s="475">
        <f t="shared" si="22"/>
        <v>4.3165467625899279</v>
      </c>
      <c r="J68" s="475">
        <f>(I68/E68)*100</f>
        <v>87.194244604316538</v>
      </c>
      <c r="K68" s="475">
        <f t="shared" si="20"/>
        <v>89.334497771669263</v>
      </c>
      <c r="L68" s="446">
        <f t="shared" si="21"/>
        <v>-2.140253167352725</v>
      </c>
    </row>
    <row r="69" spans="1:12" x14ac:dyDescent="0.2">
      <c r="A69" s="531"/>
      <c r="B69" s="455"/>
      <c r="C69" s="542"/>
      <c r="D69" s="542"/>
      <c r="E69" s="533"/>
      <c r="F69" s="382"/>
      <c r="G69" s="542"/>
      <c r="H69" s="542"/>
      <c r="I69" s="473"/>
      <c r="J69" s="473"/>
      <c r="K69" s="473"/>
      <c r="L69" s="544"/>
    </row>
    <row r="70" spans="1:12" x14ac:dyDescent="0.2">
      <c r="A70" s="531" t="s">
        <v>210</v>
      </c>
    </row>
    <row r="71" spans="1:12" x14ac:dyDescent="0.2">
      <c r="A71" s="2" t="s">
        <v>199</v>
      </c>
      <c r="B71" s="2" t="s">
        <v>200</v>
      </c>
      <c r="C71" s="2" t="s">
        <v>201</v>
      </c>
      <c r="D71" s="2"/>
      <c r="E71" s="2" t="s">
        <v>8</v>
      </c>
      <c r="F71" s="2">
        <v>3000</v>
      </c>
      <c r="G71" s="2" t="s">
        <v>202</v>
      </c>
      <c r="H71" s="2"/>
      <c r="I71" s="2" t="s">
        <v>8</v>
      </c>
      <c r="J71" s="2" t="s">
        <v>203</v>
      </c>
      <c r="K71" s="2" t="s">
        <v>204</v>
      </c>
      <c r="L71" s="2" t="s">
        <v>205</v>
      </c>
    </row>
    <row r="72" spans="1:12" x14ac:dyDescent="0.2">
      <c r="A72" s="469" t="s">
        <v>214</v>
      </c>
      <c r="B72" s="530" t="s">
        <v>130</v>
      </c>
      <c r="C72" s="476">
        <v>7</v>
      </c>
      <c r="D72" s="476">
        <v>40</v>
      </c>
      <c r="E72" s="471">
        <f t="shared" ref="E72:E88" si="23">1/((SUM(C72*60,D72))/2000)</f>
        <v>4.3478260869565215</v>
      </c>
      <c r="F72" s="534">
        <v>3000</v>
      </c>
      <c r="G72" s="479">
        <v>12</v>
      </c>
      <c r="H72" s="479">
        <v>18</v>
      </c>
      <c r="I72" s="471">
        <f>$F$5/(G72*60+H72)</f>
        <v>4.0650406504065044</v>
      </c>
      <c r="J72" s="471">
        <f>(I72/E72)*100</f>
        <v>93.495934959349597</v>
      </c>
      <c r="K72" s="471">
        <f t="shared" ref="K72:K88" si="24">AVERAGE($J$23:$J$39)</f>
        <v>89.756923035950592</v>
      </c>
      <c r="L72" s="490">
        <f t="shared" ref="L72:L88" si="25">(J72-K72)</f>
        <v>3.7390119233990049</v>
      </c>
    </row>
    <row r="73" spans="1:12" x14ac:dyDescent="0.2">
      <c r="A73" s="472" t="s">
        <v>218</v>
      </c>
      <c r="B73" s="455" t="s">
        <v>192</v>
      </c>
      <c r="C73" s="477">
        <v>7</v>
      </c>
      <c r="D73" s="477">
        <v>0</v>
      </c>
      <c r="E73" s="473">
        <f t="shared" si="23"/>
        <v>4.7619047619047619</v>
      </c>
      <c r="F73" s="535">
        <v>3000</v>
      </c>
      <c r="G73" s="462">
        <v>11</v>
      </c>
      <c r="H73" s="462">
        <v>18</v>
      </c>
      <c r="I73" s="473">
        <f t="shared" ref="I73:I88" si="26">$F$5/(G73*60+H73)</f>
        <v>4.4247787610619467</v>
      </c>
      <c r="J73" s="473">
        <f t="shared" ref="J73:J88" si="27">(I73/E73)*100</f>
        <v>92.920353982300881</v>
      </c>
      <c r="K73" s="473">
        <f t="shared" si="24"/>
        <v>89.756923035950592</v>
      </c>
      <c r="L73" s="439">
        <f t="shared" si="25"/>
        <v>3.1634309463502888</v>
      </c>
    </row>
    <row r="74" spans="1:12" x14ac:dyDescent="0.2">
      <c r="A74" s="472" t="s">
        <v>216</v>
      </c>
      <c r="B74" s="455" t="s">
        <v>217</v>
      </c>
      <c r="C74" s="477">
        <v>8</v>
      </c>
      <c r="D74" s="477">
        <v>40</v>
      </c>
      <c r="E74" s="473">
        <f t="shared" si="23"/>
        <v>3.8461538461538458</v>
      </c>
      <c r="F74" s="535">
        <v>3000</v>
      </c>
      <c r="G74" s="462">
        <v>14</v>
      </c>
      <c r="H74" s="462">
        <v>2</v>
      </c>
      <c r="I74" s="473">
        <f t="shared" si="26"/>
        <v>3.5629453681710213</v>
      </c>
      <c r="J74" s="473">
        <f t="shared" si="27"/>
        <v>92.636579572446564</v>
      </c>
      <c r="K74" s="473">
        <f t="shared" si="24"/>
        <v>89.756923035950592</v>
      </c>
      <c r="L74" s="439">
        <f t="shared" si="25"/>
        <v>2.8796565364959719</v>
      </c>
    </row>
    <row r="75" spans="1:12" x14ac:dyDescent="0.2">
      <c r="A75" s="472" t="s">
        <v>215</v>
      </c>
      <c r="B75" s="455" t="s">
        <v>39</v>
      </c>
      <c r="C75" s="477">
        <v>7</v>
      </c>
      <c r="D75" s="477">
        <v>53</v>
      </c>
      <c r="E75" s="473">
        <f t="shared" si="23"/>
        <v>4.2283298097251585</v>
      </c>
      <c r="F75" s="535">
        <v>3000</v>
      </c>
      <c r="G75" s="462">
        <v>12</v>
      </c>
      <c r="H75" s="462">
        <v>46</v>
      </c>
      <c r="I75" s="473">
        <f t="shared" si="26"/>
        <v>3.9164490861618799</v>
      </c>
      <c r="J75" s="473">
        <f t="shared" si="27"/>
        <v>92.624020887728463</v>
      </c>
      <c r="K75" s="473">
        <f t="shared" si="24"/>
        <v>89.756923035950592</v>
      </c>
      <c r="L75" s="439">
        <f t="shared" si="25"/>
        <v>2.8670978517778707</v>
      </c>
    </row>
    <row r="76" spans="1:12" x14ac:dyDescent="0.2">
      <c r="A76" s="472" t="s">
        <v>144</v>
      </c>
      <c r="B76" s="455" t="s">
        <v>140</v>
      </c>
      <c r="C76" s="477">
        <v>7</v>
      </c>
      <c r="D76" s="477">
        <v>24</v>
      </c>
      <c r="E76" s="473">
        <f t="shared" si="23"/>
        <v>4.5045045045045047</v>
      </c>
      <c r="F76" s="535">
        <v>3000</v>
      </c>
      <c r="G76" s="462">
        <v>12</v>
      </c>
      <c r="H76" s="462">
        <v>3</v>
      </c>
      <c r="I76" s="473">
        <f t="shared" si="26"/>
        <v>4.1493775933609962</v>
      </c>
      <c r="J76" s="473">
        <f t="shared" si="27"/>
        <v>92.116182572614107</v>
      </c>
      <c r="K76" s="473">
        <f t="shared" si="24"/>
        <v>89.756923035950592</v>
      </c>
      <c r="L76" s="439">
        <f t="shared" si="25"/>
        <v>2.3592595366635152</v>
      </c>
    </row>
    <row r="77" spans="1:12" x14ac:dyDescent="0.2">
      <c r="A77" s="472" t="s">
        <v>165</v>
      </c>
      <c r="B77" s="455" t="s">
        <v>162</v>
      </c>
      <c r="C77" s="477">
        <v>8</v>
      </c>
      <c r="D77" s="477">
        <v>4</v>
      </c>
      <c r="E77" s="473">
        <f t="shared" si="23"/>
        <v>4.1322314049586781</v>
      </c>
      <c r="F77" s="535">
        <v>3000</v>
      </c>
      <c r="G77" s="462">
        <v>13</v>
      </c>
      <c r="H77" s="462">
        <v>10</v>
      </c>
      <c r="I77" s="473">
        <f t="shared" si="26"/>
        <v>3.7974683544303796</v>
      </c>
      <c r="J77" s="473">
        <f t="shared" si="27"/>
        <v>91.898734177215175</v>
      </c>
      <c r="K77" s="473">
        <f t="shared" si="24"/>
        <v>89.756923035950592</v>
      </c>
      <c r="L77" s="439">
        <f t="shared" si="25"/>
        <v>2.1418111412645828</v>
      </c>
    </row>
    <row r="78" spans="1:12" x14ac:dyDescent="0.2">
      <c r="A78" s="472" t="s">
        <v>145</v>
      </c>
      <c r="B78" s="455" t="s">
        <v>140</v>
      </c>
      <c r="C78" s="477">
        <v>7</v>
      </c>
      <c r="D78" s="477">
        <v>24</v>
      </c>
      <c r="E78" s="473">
        <f t="shared" si="23"/>
        <v>4.5045045045045047</v>
      </c>
      <c r="F78" s="535">
        <v>3000</v>
      </c>
      <c r="G78" s="462">
        <v>12</v>
      </c>
      <c r="H78" s="462">
        <v>8</v>
      </c>
      <c r="I78" s="473">
        <f t="shared" si="26"/>
        <v>4.1208791208791204</v>
      </c>
      <c r="J78" s="473">
        <f t="shared" si="27"/>
        <v>91.483516483516468</v>
      </c>
      <c r="K78" s="473">
        <f t="shared" si="24"/>
        <v>89.756923035950592</v>
      </c>
      <c r="L78" s="439">
        <f t="shared" si="25"/>
        <v>1.7265934475658753</v>
      </c>
    </row>
    <row r="79" spans="1:12" x14ac:dyDescent="0.2">
      <c r="A79" s="472" t="s">
        <v>154</v>
      </c>
      <c r="B79" s="455" t="s">
        <v>140</v>
      </c>
      <c r="C79" s="477">
        <v>7</v>
      </c>
      <c r="D79" s="477">
        <v>24</v>
      </c>
      <c r="E79" s="473">
        <f t="shared" si="23"/>
        <v>4.5045045045045047</v>
      </c>
      <c r="F79" s="535">
        <v>3000</v>
      </c>
      <c r="G79" s="462">
        <v>12</v>
      </c>
      <c r="H79" s="462">
        <v>10</v>
      </c>
      <c r="I79" s="473">
        <f t="shared" si="26"/>
        <v>4.1095890410958908</v>
      </c>
      <c r="J79" s="473">
        <f t="shared" si="27"/>
        <v>91.232876712328775</v>
      </c>
      <c r="K79" s="473">
        <f t="shared" si="24"/>
        <v>89.756923035950592</v>
      </c>
      <c r="L79" s="439">
        <f t="shared" si="25"/>
        <v>1.4759536763781824</v>
      </c>
    </row>
    <row r="80" spans="1:12" x14ac:dyDescent="0.2">
      <c r="A80" s="472" t="s">
        <v>219</v>
      </c>
      <c r="B80" s="455" t="s">
        <v>169</v>
      </c>
      <c r="C80" s="477">
        <v>6</v>
      </c>
      <c r="D80" s="477">
        <v>19</v>
      </c>
      <c r="E80" s="473">
        <f t="shared" si="23"/>
        <v>5.2770448548812663</v>
      </c>
      <c r="F80" s="535">
        <v>3000</v>
      </c>
      <c r="G80" s="462">
        <v>10</v>
      </c>
      <c r="H80" s="462">
        <v>24</v>
      </c>
      <c r="I80" s="473">
        <f t="shared" si="26"/>
        <v>4.8076923076923075</v>
      </c>
      <c r="J80" s="473">
        <f t="shared" si="27"/>
        <v>91.105769230769226</v>
      </c>
      <c r="K80" s="473">
        <f t="shared" si="24"/>
        <v>89.756923035950592</v>
      </c>
      <c r="L80" s="439">
        <f t="shared" si="25"/>
        <v>1.3488461948186341</v>
      </c>
    </row>
    <row r="81" spans="1:14" x14ac:dyDescent="0.2">
      <c r="A81" s="472" t="s">
        <v>146</v>
      </c>
      <c r="B81" s="455" t="s">
        <v>50</v>
      </c>
      <c r="C81" s="477">
        <v>6</v>
      </c>
      <c r="D81" s="477">
        <v>52</v>
      </c>
      <c r="E81" s="473">
        <f t="shared" si="23"/>
        <v>4.8543689320388355</v>
      </c>
      <c r="F81" s="535">
        <v>3000</v>
      </c>
      <c r="G81" s="462">
        <v>11</v>
      </c>
      <c r="H81" s="462">
        <v>20</v>
      </c>
      <c r="I81" s="473">
        <f t="shared" si="26"/>
        <v>4.4117647058823533</v>
      </c>
      <c r="J81" s="473">
        <f t="shared" si="27"/>
        <v>90.882352941176464</v>
      </c>
      <c r="K81" s="473">
        <f t="shared" si="24"/>
        <v>89.756923035950592</v>
      </c>
      <c r="L81" s="439">
        <f t="shared" si="25"/>
        <v>1.1254299052258716</v>
      </c>
      <c r="N81" s="316"/>
    </row>
    <row r="82" spans="1:14" x14ac:dyDescent="0.2">
      <c r="A82" s="472" t="s">
        <v>208</v>
      </c>
      <c r="B82" s="455" t="s">
        <v>55</v>
      </c>
      <c r="C82" s="477">
        <v>7</v>
      </c>
      <c r="D82" s="477">
        <v>41</v>
      </c>
      <c r="E82" s="473">
        <f t="shared" si="23"/>
        <v>4.3383947939262475</v>
      </c>
      <c r="F82" s="535">
        <v>3000</v>
      </c>
      <c r="G82" s="462">
        <v>12</v>
      </c>
      <c r="H82" s="462">
        <v>48</v>
      </c>
      <c r="I82" s="473">
        <f t="shared" si="26"/>
        <v>3.90625</v>
      </c>
      <c r="J82" s="473">
        <f t="shared" si="27"/>
        <v>90.0390625</v>
      </c>
      <c r="K82" s="473">
        <f t="shared" si="24"/>
        <v>89.756923035950592</v>
      </c>
      <c r="L82" s="439">
        <f t="shared" si="25"/>
        <v>0.28213946404940771</v>
      </c>
    </row>
    <row r="83" spans="1:14" x14ac:dyDescent="0.2">
      <c r="A83" s="460" t="s">
        <v>207</v>
      </c>
      <c r="B83" s="455" t="s">
        <v>140</v>
      </c>
      <c r="C83" s="477">
        <v>7</v>
      </c>
      <c r="D83" s="477">
        <v>24</v>
      </c>
      <c r="E83" s="473">
        <f t="shared" si="23"/>
        <v>4.5045045045045047</v>
      </c>
      <c r="F83" s="535">
        <v>3000</v>
      </c>
      <c r="G83" s="462">
        <v>12</v>
      </c>
      <c r="H83" s="462">
        <v>23</v>
      </c>
      <c r="I83" s="473">
        <f t="shared" si="26"/>
        <v>4.0376850605652761</v>
      </c>
      <c r="J83" s="473">
        <f t="shared" si="27"/>
        <v>89.636608344549131</v>
      </c>
      <c r="K83" s="473">
        <f t="shared" si="24"/>
        <v>89.756923035950592</v>
      </c>
      <c r="L83" s="439">
        <f t="shared" si="25"/>
        <v>-0.120314691401461</v>
      </c>
    </row>
    <row r="84" spans="1:14" x14ac:dyDescent="0.2">
      <c r="A84" s="472" t="s">
        <v>206</v>
      </c>
      <c r="B84" s="455" t="s">
        <v>126</v>
      </c>
      <c r="C84" s="477">
        <v>7</v>
      </c>
      <c r="D84" s="477">
        <v>15</v>
      </c>
      <c r="E84" s="473">
        <f t="shared" si="23"/>
        <v>4.5977011494252871</v>
      </c>
      <c r="F84" s="535">
        <v>3000</v>
      </c>
      <c r="G84" s="462">
        <v>12</v>
      </c>
      <c r="H84" s="462">
        <v>8</v>
      </c>
      <c r="I84" s="473">
        <f t="shared" si="26"/>
        <v>4.1208791208791204</v>
      </c>
      <c r="J84" s="473">
        <f t="shared" si="27"/>
        <v>89.629120879120876</v>
      </c>
      <c r="K84" s="473">
        <f t="shared" si="24"/>
        <v>89.756923035950592</v>
      </c>
      <c r="L84" s="439">
        <f t="shared" si="25"/>
        <v>-0.1278021568297163</v>
      </c>
    </row>
    <row r="85" spans="1:14" x14ac:dyDescent="0.2">
      <c r="A85" s="472" t="s">
        <v>220</v>
      </c>
      <c r="B85" s="532" t="s">
        <v>172</v>
      </c>
      <c r="C85" s="477">
        <v>6</v>
      </c>
      <c r="D85" s="477">
        <v>8</v>
      </c>
      <c r="E85" s="473">
        <f t="shared" si="23"/>
        <v>5.4347826086956523</v>
      </c>
      <c r="F85" s="535">
        <v>3000</v>
      </c>
      <c r="G85" s="462">
        <v>10</v>
      </c>
      <c r="H85" s="462">
        <v>17</v>
      </c>
      <c r="I85" s="473">
        <f t="shared" si="26"/>
        <v>4.8622366288492707</v>
      </c>
      <c r="J85" s="473">
        <f t="shared" si="27"/>
        <v>89.465153970826577</v>
      </c>
      <c r="K85" s="473">
        <f t="shared" si="24"/>
        <v>89.756923035950592</v>
      </c>
      <c r="L85" s="439">
        <f t="shared" si="25"/>
        <v>-0.29176906512401501</v>
      </c>
    </row>
    <row r="86" spans="1:14" x14ac:dyDescent="0.2">
      <c r="A86" s="536" t="s">
        <v>209</v>
      </c>
      <c r="B86" s="455" t="s">
        <v>33</v>
      </c>
      <c r="C86" s="477">
        <v>6</v>
      </c>
      <c r="D86" s="477">
        <v>44</v>
      </c>
      <c r="E86" s="473">
        <f t="shared" si="23"/>
        <v>4.9504950495049505</v>
      </c>
      <c r="F86" s="535">
        <v>3000</v>
      </c>
      <c r="G86" s="462">
        <v>11</v>
      </c>
      <c r="H86" s="462">
        <v>21</v>
      </c>
      <c r="I86" s="473">
        <f t="shared" si="26"/>
        <v>4.4052863436123344</v>
      </c>
      <c r="J86" s="473">
        <f t="shared" si="27"/>
        <v>88.986784140969149</v>
      </c>
      <c r="K86" s="473">
        <f t="shared" si="24"/>
        <v>89.756923035950592</v>
      </c>
      <c r="L86" s="439">
        <f t="shared" si="25"/>
        <v>-0.77013889498144295</v>
      </c>
    </row>
    <row r="87" spans="1:14" x14ac:dyDescent="0.2">
      <c r="A87" s="460" t="s">
        <v>139</v>
      </c>
      <c r="B87" s="455" t="s">
        <v>140</v>
      </c>
      <c r="C87" s="477">
        <v>7</v>
      </c>
      <c r="D87" s="477">
        <v>24</v>
      </c>
      <c r="E87" s="473">
        <f t="shared" si="23"/>
        <v>4.5045045045045047</v>
      </c>
      <c r="F87" s="535">
        <v>3000</v>
      </c>
      <c r="G87" s="462">
        <v>12</v>
      </c>
      <c r="H87" s="462">
        <v>39</v>
      </c>
      <c r="I87" s="473">
        <f t="shared" si="26"/>
        <v>3.9525691699604741</v>
      </c>
      <c r="J87" s="473">
        <f t="shared" si="27"/>
        <v>87.747035573122517</v>
      </c>
      <c r="K87" s="473">
        <f t="shared" si="24"/>
        <v>89.756923035950592</v>
      </c>
      <c r="L87" s="439">
        <f t="shared" si="25"/>
        <v>-2.0098874628280754</v>
      </c>
    </row>
    <row r="88" spans="1:14" x14ac:dyDescent="0.2">
      <c r="A88" s="461" t="s">
        <v>157</v>
      </c>
      <c r="B88" s="537" t="s">
        <v>150</v>
      </c>
      <c r="C88" s="478">
        <v>7</v>
      </c>
      <c r="D88" s="478">
        <v>36</v>
      </c>
      <c r="E88" s="538">
        <f t="shared" si="23"/>
        <v>4.3859649122807012</v>
      </c>
      <c r="F88" s="16">
        <v>3000</v>
      </c>
      <c r="G88" s="539">
        <v>13</v>
      </c>
      <c r="H88" s="480">
        <v>5</v>
      </c>
      <c r="I88" s="475">
        <f t="shared" si="26"/>
        <v>3.8216560509554141</v>
      </c>
      <c r="J88" s="538">
        <f t="shared" si="27"/>
        <v>87.133757961783459</v>
      </c>
      <c r="K88" s="475">
        <f t="shared" si="24"/>
        <v>89.756923035950592</v>
      </c>
      <c r="L88" s="446">
        <f t="shared" si="25"/>
        <v>-2.6231650741671331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"/>
  <sheetViews>
    <sheetView zoomScaleNormal="100" workbookViewId="0">
      <selection activeCell="A4" sqref="A4:L16"/>
    </sheetView>
  </sheetViews>
  <sheetFormatPr defaultRowHeight="12.75" customHeight="1" x14ac:dyDescent="0.2"/>
  <cols>
    <col min="1" max="1" width="12.42578125" customWidth="1"/>
    <col min="3" max="3" width="7.140625" customWidth="1"/>
    <col min="4" max="4" width="7" customWidth="1"/>
    <col min="5" max="5" width="8.5703125" customWidth="1"/>
    <col min="6" max="6" width="8.28515625" customWidth="1"/>
    <col min="7" max="7" width="7.140625" customWidth="1"/>
    <col min="8" max="8" width="6.7109375" customWidth="1"/>
    <col min="12" max="12" width="9.140625" style="2"/>
    <col min="13" max="13" width="6.5703125" customWidth="1"/>
    <col min="14" max="14" width="11.7109375" customWidth="1"/>
    <col min="16" max="17" width="7.42578125" customWidth="1"/>
    <col min="18" max="18" width="8" customWidth="1"/>
    <col min="19" max="19" width="7.5703125" customWidth="1"/>
    <col min="20" max="20" width="7.140625" customWidth="1"/>
    <col min="21" max="21" width="6.5703125" customWidth="1"/>
    <col min="22" max="22" width="7" customWidth="1"/>
    <col min="25" max="25" width="7.7109375" style="2" customWidth="1"/>
  </cols>
  <sheetData>
    <row r="1" spans="1:25" s="1" customFormat="1" ht="28.5" customHeight="1" x14ac:dyDescent="0.3">
      <c r="A1" s="459" t="s">
        <v>197</v>
      </c>
      <c r="L1" s="2"/>
      <c r="Y1" s="2"/>
    </row>
    <row r="2" spans="1:25" s="1" customFormat="1" ht="12.75" customHeight="1" x14ac:dyDescent="0.3">
      <c r="A2" s="459"/>
      <c r="L2" s="2"/>
      <c r="Y2" s="2"/>
    </row>
    <row r="3" spans="1:25" s="1" customFormat="1" ht="12.75" customHeight="1" x14ac:dyDescent="0.2">
      <c r="A3" s="2"/>
      <c r="L3" s="2"/>
      <c r="Y3" s="2"/>
    </row>
    <row r="4" spans="1:25" s="1" customFormat="1" ht="12.75" customHeight="1" x14ac:dyDescent="0.2">
      <c r="A4" s="1" t="s">
        <v>190</v>
      </c>
      <c r="C4" s="643" t="s">
        <v>2</v>
      </c>
      <c r="D4" s="643"/>
      <c r="F4" s="452" t="s">
        <v>3</v>
      </c>
      <c r="J4" s="445" t="s">
        <v>4</v>
      </c>
      <c r="K4" s="445" t="s">
        <v>5</v>
      </c>
      <c r="L4" s="2"/>
      <c r="N4" s="1" t="s">
        <v>191</v>
      </c>
      <c r="P4" s="1" t="s">
        <v>2</v>
      </c>
      <c r="S4" s="452" t="s">
        <v>3</v>
      </c>
      <c r="W4" s="445" t="s">
        <v>4</v>
      </c>
      <c r="X4" s="445" t="s">
        <v>5</v>
      </c>
      <c r="Y4" s="2"/>
    </row>
    <row r="5" spans="1:25" s="1" customFormat="1" ht="12.75" customHeight="1" x14ac:dyDescent="0.2">
      <c r="C5" s="12" t="s">
        <v>6</v>
      </c>
      <c r="D5" s="2" t="s">
        <v>7</v>
      </c>
      <c r="E5" s="1" t="s">
        <v>8</v>
      </c>
      <c r="F5" s="453">
        <v>2000</v>
      </c>
      <c r="G5" s="12" t="s">
        <v>6</v>
      </c>
      <c r="H5" s="2" t="s">
        <v>7</v>
      </c>
      <c r="I5" s="1" t="s">
        <v>8</v>
      </c>
      <c r="J5" s="445" t="s">
        <v>9</v>
      </c>
      <c r="K5" s="529" t="s">
        <v>9</v>
      </c>
      <c r="L5" s="10" t="s">
        <v>10</v>
      </c>
      <c r="P5" s="12" t="s">
        <v>6</v>
      </c>
      <c r="Q5" s="2" t="s">
        <v>7</v>
      </c>
      <c r="R5" s="1" t="s">
        <v>8</v>
      </c>
      <c r="S5" s="453">
        <v>2000</v>
      </c>
      <c r="T5" s="12" t="s">
        <v>6</v>
      </c>
      <c r="U5" s="2" t="s">
        <v>7</v>
      </c>
      <c r="V5" s="1" t="s">
        <v>8</v>
      </c>
      <c r="W5" s="445" t="s">
        <v>9</v>
      </c>
      <c r="X5" s="529" t="s">
        <v>9</v>
      </c>
      <c r="Y5" s="10" t="s">
        <v>10</v>
      </c>
    </row>
    <row r="6" spans="1:25" s="1" customFormat="1" ht="12.75" customHeight="1" x14ac:dyDescent="0.2">
      <c r="A6" s="483" t="s">
        <v>180</v>
      </c>
      <c r="B6" s="484" t="s">
        <v>39</v>
      </c>
      <c r="C6" s="485">
        <v>7</v>
      </c>
      <c r="D6" s="485">
        <v>53</v>
      </c>
      <c r="E6" s="471">
        <f t="shared" ref="E6:E16" si="0">1/((SUM(C6*60,D6))/2000)</f>
        <v>4.2283298097251585</v>
      </c>
      <c r="F6" s="487"/>
      <c r="G6" s="457">
        <v>8</v>
      </c>
      <c r="H6" s="488">
        <v>1</v>
      </c>
      <c r="I6" s="471">
        <f t="shared" ref="I6:I16" si="1">$F$5/(G6*60+H6)</f>
        <v>4.1580041580041582</v>
      </c>
      <c r="J6" s="471">
        <f t="shared" ref="J6:J16" si="2">(I6/E6)*100</f>
        <v>98.336798336798353</v>
      </c>
      <c r="K6" s="473">
        <f t="shared" ref="K6:K16" si="3">AVERAGE($J$6:$J$16)</f>
        <v>93.703356307923286</v>
      </c>
      <c r="L6" s="490">
        <f t="shared" ref="L6:L16" si="4">(J6-K6)</f>
        <v>4.6334420288750664</v>
      </c>
      <c r="N6" s="483" t="s">
        <v>180</v>
      </c>
      <c r="O6" s="484" t="s">
        <v>39</v>
      </c>
      <c r="P6" s="485">
        <v>7</v>
      </c>
      <c r="Q6" s="485">
        <v>53</v>
      </c>
      <c r="R6" s="471">
        <f t="shared" ref="R6:R16" si="5">1/((SUM(P6*60,Q6))/2000)</f>
        <v>4.2283298097251585</v>
      </c>
      <c r="S6" s="487"/>
      <c r="T6" s="457">
        <v>8</v>
      </c>
      <c r="U6" s="488">
        <v>15</v>
      </c>
      <c r="V6" s="471">
        <f t="shared" ref="V6:V16" si="6">$F$5/(T6*60+U6)</f>
        <v>4.0404040404040407</v>
      </c>
      <c r="W6" s="471">
        <f t="shared" ref="W6:W16" si="7">(V6/R6)*100</f>
        <v>95.555555555555557</v>
      </c>
      <c r="X6" s="473">
        <f t="shared" ref="X6:X16" si="8">AVERAGE($W$6:$W$16)</f>
        <v>91.754974242479406</v>
      </c>
      <c r="Y6" s="490">
        <f t="shared" ref="Y6:Y16" si="9">(W6-X6)</f>
        <v>3.800581313076151</v>
      </c>
    </row>
    <row r="7" spans="1:25" s="1" customFormat="1" ht="12.75" customHeight="1" x14ac:dyDescent="0.2">
      <c r="A7" s="460" t="s">
        <v>179</v>
      </c>
      <c r="B7" s="443" t="s">
        <v>39</v>
      </c>
      <c r="C7" s="442">
        <v>7</v>
      </c>
      <c r="D7" s="442">
        <v>53</v>
      </c>
      <c r="E7" s="473">
        <f t="shared" si="0"/>
        <v>4.2283298097251585</v>
      </c>
      <c r="F7" s="481"/>
      <c r="G7" s="441">
        <v>8</v>
      </c>
      <c r="H7" s="482">
        <v>9</v>
      </c>
      <c r="I7" s="473">
        <f t="shared" si="1"/>
        <v>4.0899795501022496</v>
      </c>
      <c r="J7" s="473">
        <f t="shared" si="2"/>
        <v>96.7280163599182</v>
      </c>
      <c r="K7" s="473">
        <f t="shared" si="3"/>
        <v>93.703356307923286</v>
      </c>
      <c r="L7" s="439">
        <f t="shared" si="4"/>
        <v>3.0246600519949141</v>
      </c>
      <c r="N7" s="553" t="s">
        <v>179</v>
      </c>
      <c r="O7" s="554" t="s">
        <v>39</v>
      </c>
      <c r="P7" s="555">
        <v>7</v>
      </c>
      <c r="Q7" s="555">
        <v>53</v>
      </c>
      <c r="R7" s="556">
        <f t="shared" si="5"/>
        <v>4.2283298097251585</v>
      </c>
      <c r="S7" s="557"/>
      <c r="T7" s="558">
        <v>8</v>
      </c>
      <c r="U7" s="559">
        <v>21</v>
      </c>
      <c r="V7" s="556">
        <f t="shared" si="6"/>
        <v>3.992015968063872</v>
      </c>
      <c r="W7" s="556">
        <f t="shared" si="7"/>
        <v>94.411177644710577</v>
      </c>
      <c r="X7" s="556">
        <f t="shared" si="8"/>
        <v>91.754974242479406</v>
      </c>
      <c r="Y7" s="560">
        <f t="shared" si="9"/>
        <v>2.6562034022311707</v>
      </c>
    </row>
    <row r="8" spans="1:25" s="1" customFormat="1" ht="12.75" customHeight="1" x14ac:dyDescent="0.2">
      <c r="A8" s="460" t="s">
        <v>178</v>
      </c>
      <c r="B8" s="443" t="s">
        <v>192</v>
      </c>
      <c r="C8" s="442">
        <v>7</v>
      </c>
      <c r="D8" s="442">
        <v>0</v>
      </c>
      <c r="E8" s="473">
        <f t="shared" si="0"/>
        <v>4.7619047619047619</v>
      </c>
      <c r="F8" s="481"/>
      <c r="G8" s="441">
        <v>7</v>
      </c>
      <c r="H8" s="482">
        <v>18</v>
      </c>
      <c r="I8" s="473">
        <f t="shared" si="1"/>
        <v>4.5662100456621006</v>
      </c>
      <c r="J8" s="473">
        <f t="shared" si="2"/>
        <v>95.890410958904113</v>
      </c>
      <c r="K8" s="473">
        <f t="shared" si="3"/>
        <v>93.703356307923286</v>
      </c>
      <c r="L8" s="439">
        <f t="shared" si="4"/>
        <v>2.1870546509808264</v>
      </c>
      <c r="N8" s="553" t="s">
        <v>174</v>
      </c>
      <c r="O8" s="554" t="s">
        <v>113</v>
      </c>
      <c r="P8" s="555">
        <v>6</v>
      </c>
      <c r="Q8" s="555">
        <v>19</v>
      </c>
      <c r="R8" s="556">
        <f t="shared" si="5"/>
        <v>5.2770448548812663</v>
      </c>
      <c r="S8" s="557"/>
      <c r="T8" s="558">
        <v>6</v>
      </c>
      <c r="U8" s="559">
        <v>46</v>
      </c>
      <c r="V8" s="556">
        <f t="shared" si="6"/>
        <v>4.9261083743842367</v>
      </c>
      <c r="W8" s="556">
        <f t="shared" si="7"/>
        <v>93.349753694581281</v>
      </c>
      <c r="X8" s="556">
        <f t="shared" si="8"/>
        <v>91.754974242479406</v>
      </c>
      <c r="Y8" s="560">
        <f t="shared" si="9"/>
        <v>1.594779452101875</v>
      </c>
    </row>
    <row r="9" spans="1:25" s="1" customFormat="1" ht="12.75" customHeight="1" x14ac:dyDescent="0.2">
      <c r="A9" s="460" t="s">
        <v>188</v>
      </c>
      <c r="B9" s="443" t="s">
        <v>130</v>
      </c>
      <c r="C9" s="442">
        <v>7</v>
      </c>
      <c r="D9" s="442">
        <v>40</v>
      </c>
      <c r="E9" s="473">
        <f t="shared" si="0"/>
        <v>4.3478260869565215</v>
      </c>
      <c r="F9" s="481"/>
      <c r="G9" s="441">
        <v>8</v>
      </c>
      <c r="H9" s="482">
        <v>1</v>
      </c>
      <c r="I9" s="473">
        <f t="shared" si="1"/>
        <v>4.1580041580041582</v>
      </c>
      <c r="J9" s="473">
        <f t="shared" si="2"/>
        <v>95.634095634095644</v>
      </c>
      <c r="K9" s="473">
        <f t="shared" si="3"/>
        <v>93.703356307923286</v>
      </c>
      <c r="L9" s="439">
        <f t="shared" si="4"/>
        <v>1.9307393261723576</v>
      </c>
      <c r="N9" s="553" t="s">
        <v>188</v>
      </c>
      <c r="O9" s="554" t="s">
        <v>130</v>
      </c>
      <c r="P9" s="555">
        <v>7</v>
      </c>
      <c r="Q9" s="555">
        <v>40</v>
      </c>
      <c r="R9" s="556">
        <f t="shared" si="5"/>
        <v>4.3478260869565215</v>
      </c>
      <c r="S9" s="557"/>
      <c r="T9" s="558">
        <v>8</v>
      </c>
      <c r="U9" s="559">
        <v>15</v>
      </c>
      <c r="V9" s="556">
        <f t="shared" si="6"/>
        <v>4.0404040404040407</v>
      </c>
      <c r="W9" s="556">
        <f t="shared" si="7"/>
        <v>92.929292929292941</v>
      </c>
      <c r="X9" s="556">
        <f t="shared" si="8"/>
        <v>91.754974242479406</v>
      </c>
      <c r="Y9" s="560">
        <f t="shared" si="9"/>
        <v>1.1743186868135354</v>
      </c>
    </row>
    <row r="10" spans="1:25" s="1" customFormat="1" ht="12.75" customHeight="1" x14ac:dyDescent="0.2">
      <c r="A10" s="460" t="s">
        <v>181</v>
      </c>
      <c r="B10" s="443" t="s">
        <v>39</v>
      </c>
      <c r="C10" s="442">
        <v>7</v>
      </c>
      <c r="D10" s="442">
        <v>53</v>
      </c>
      <c r="E10" s="473">
        <f t="shared" si="0"/>
        <v>4.2283298097251585</v>
      </c>
      <c r="F10" s="481"/>
      <c r="G10" s="441">
        <v>8</v>
      </c>
      <c r="H10" s="482">
        <v>16</v>
      </c>
      <c r="I10" s="473">
        <f t="shared" si="1"/>
        <v>4.032258064516129</v>
      </c>
      <c r="J10" s="473">
        <f t="shared" si="2"/>
        <v>95.362903225806448</v>
      </c>
      <c r="K10" s="473">
        <f t="shared" si="3"/>
        <v>93.703356307923286</v>
      </c>
      <c r="L10" s="439">
        <f t="shared" si="4"/>
        <v>1.6595469178831621</v>
      </c>
      <c r="N10" s="553" t="s">
        <v>178</v>
      </c>
      <c r="O10" s="554" t="s">
        <v>192</v>
      </c>
      <c r="P10" s="555">
        <v>7</v>
      </c>
      <c r="Q10" s="555">
        <v>0</v>
      </c>
      <c r="R10" s="556">
        <f t="shared" si="5"/>
        <v>4.7619047619047619</v>
      </c>
      <c r="S10" s="557"/>
      <c r="T10" s="558">
        <v>7</v>
      </c>
      <c r="U10" s="559">
        <v>34</v>
      </c>
      <c r="V10" s="556">
        <f t="shared" si="6"/>
        <v>4.4052863436123344</v>
      </c>
      <c r="W10" s="556">
        <f t="shared" si="7"/>
        <v>92.511013215859023</v>
      </c>
      <c r="X10" s="556">
        <f t="shared" si="8"/>
        <v>91.754974242479406</v>
      </c>
      <c r="Y10" s="560">
        <f t="shared" si="9"/>
        <v>0.75603897337961712</v>
      </c>
    </row>
    <row r="11" spans="1:25" s="1" customFormat="1" ht="12.75" customHeight="1" x14ac:dyDescent="0.2">
      <c r="A11" s="460" t="s">
        <v>193</v>
      </c>
      <c r="B11" s="443" t="s">
        <v>16</v>
      </c>
      <c r="C11" s="442">
        <v>7</v>
      </c>
      <c r="D11" s="442">
        <v>13</v>
      </c>
      <c r="E11" s="473">
        <f t="shared" si="0"/>
        <v>4.6189376443418011</v>
      </c>
      <c r="F11" s="481"/>
      <c r="G11" s="441">
        <v>7</v>
      </c>
      <c r="H11" s="482">
        <v>40</v>
      </c>
      <c r="I11" s="473">
        <f t="shared" si="1"/>
        <v>4.3478260869565215</v>
      </c>
      <c r="J11" s="473">
        <f t="shared" si="2"/>
        <v>94.130434782608702</v>
      </c>
      <c r="K11" s="473">
        <f t="shared" si="3"/>
        <v>93.703356307923286</v>
      </c>
      <c r="L11" s="439">
        <f t="shared" si="4"/>
        <v>0.42707847468541615</v>
      </c>
      <c r="N11" s="460" t="s">
        <v>181</v>
      </c>
      <c r="O11" s="443" t="s">
        <v>39</v>
      </c>
      <c r="P11" s="442">
        <v>7</v>
      </c>
      <c r="Q11" s="442">
        <v>53</v>
      </c>
      <c r="R11" s="473">
        <f t="shared" si="5"/>
        <v>4.2283298097251585</v>
      </c>
      <c r="S11" s="481"/>
      <c r="T11" s="441">
        <v>8</v>
      </c>
      <c r="U11" s="482">
        <v>33</v>
      </c>
      <c r="V11" s="473">
        <f t="shared" si="6"/>
        <v>3.8986354775828458</v>
      </c>
      <c r="W11" s="473">
        <f t="shared" si="7"/>
        <v>92.202729044834314</v>
      </c>
      <c r="X11" s="473">
        <f t="shared" si="8"/>
        <v>91.754974242479406</v>
      </c>
      <c r="Y11" s="439">
        <f t="shared" si="9"/>
        <v>0.44775480235490761</v>
      </c>
    </row>
    <row r="12" spans="1:25" s="1" customFormat="1" ht="12.75" customHeight="1" x14ac:dyDescent="0.2">
      <c r="A12" s="460" t="s">
        <v>174</v>
      </c>
      <c r="B12" s="443" t="s">
        <v>113</v>
      </c>
      <c r="C12" s="442">
        <v>6</v>
      </c>
      <c r="D12" s="442">
        <v>19</v>
      </c>
      <c r="E12" s="473">
        <f t="shared" si="0"/>
        <v>5.2770448548812663</v>
      </c>
      <c r="F12" s="481"/>
      <c r="G12" s="441">
        <v>6</v>
      </c>
      <c r="H12" s="482">
        <v>43</v>
      </c>
      <c r="I12" s="473">
        <f t="shared" si="1"/>
        <v>4.9627791563275432</v>
      </c>
      <c r="J12" s="473">
        <f t="shared" si="2"/>
        <v>94.044665012406952</v>
      </c>
      <c r="K12" s="473">
        <f t="shared" si="3"/>
        <v>93.703356307923286</v>
      </c>
      <c r="L12" s="439">
        <f t="shared" si="4"/>
        <v>0.34130870448366579</v>
      </c>
      <c r="N12" s="460" t="s">
        <v>175</v>
      </c>
      <c r="O12" s="443" t="s">
        <v>113</v>
      </c>
      <c r="P12" s="442">
        <v>6</v>
      </c>
      <c r="Q12" s="442">
        <v>19</v>
      </c>
      <c r="R12" s="473">
        <f t="shared" si="5"/>
        <v>5.2770448548812663</v>
      </c>
      <c r="S12" s="481"/>
      <c r="T12" s="441">
        <v>6</v>
      </c>
      <c r="U12" s="482">
        <v>52</v>
      </c>
      <c r="V12" s="473">
        <f t="shared" si="6"/>
        <v>4.8543689320388346</v>
      </c>
      <c r="W12" s="473">
        <f t="shared" si="7"/>
        <v>91.990291262135912</v>
      </c>
      <c r="X12" s="473">
        <f t="shared" si="8"/>
        <v>91.754974242479406</v>
      </c>
      <c r="Y12" s="439">
        <f t="shared" si="9"/>
        <v>0.23531701965650598</v>
      </c>
    </row>
    <row r="13" spans="1:25" s="1" customFormat="1" ht="12.75" customHeight="1" x14ac:dyDescent="0.2">
      <c r="A13" s="460" t="s">
        <v>175</v>
      </c>
      <c r="B13" s="443" t="s">
        <v>113</v>
      </c>
      <c r="C13" s="442">
        <v>6</v>
      </c>
      <c r="D13" s="442">
        <v>19</v>
      </c>
      <c r="E13" s="473">
        <f t="shared" si="0"/>
        <v>5.2770448548812663</v>
      </c>
      <c r="F13" s="481"/>
      <c r="G13" s="441">
        <v>6</v>
      </c>
      <c r="H13" s="482">
        <v>50</v>
      </c>
      <c r="I13" s="473">
        <f t="shared" si="1"/>
        <v>4.8780487804878048</v>
      </c>
      <c r="J13" s="473">
        <f t="shared" si="2"/>
        <v>92.439024390243901</v>
      </c>
      <c r="K13" s="473">
        <f t="shared" si="3"/>
        <v>93.703356307923286</v>
      </c>
      <c r="L13" s="439">
        <f t="shared" si="4"/>
        <v>-1.2643319176793852</v>
      </c>
      <c r="N13" s="553" t="s">
        <v>193</v>
      </c>
      <c r="O13" s="554" t="s">
        <v>16</v>
      </c>
      <c r="P13" s="555">
        <v>7</v>
      </c>
      <c r="Q13" s="555">
        <v>13</v>
      </c>
      <c r="R13" s="556">
        <f t="shared" si="5"/>
        <v>4.6189376443418011</v>
      </c>
      <c r="S13" s="557"/>
      <c r="T13" s="558">
        <v>7</v>
      </c>
      <c r="U13" s="559">
        <v>52</v>
      </c>
      <c r="V13" s="556">
        <f t="shared" si="6"/>
        <v>4.2372881355932206</v>
      </c>
      <c r="W13" s="556">
        <f t="shared" si="7"/>
        <v>91.737288135593232</v>
      </c>
      <c r="X13" s="556">
        <f t="shared" si="8"/>
        <v>91.754974242479406</v>
      </c>
      <c r="Y13" s="560">
        <f t="shared" si="9"/>
        <v>-1.7686106886174002E-2</v>
      </c>
    </row>
    <row r="14" spans="1:25" s="1" customFormat="1" ht="12.75" customHeight="1" x14ac:dyDescent="0.2">
      <c r="A14" s="460" t="s">
        <v>194</v>
      </c>
      <c r="B14" s="443" t="s">
        <v>192</v>
      </c>
      <c r="C14" s="442">
        <v>7</v>
      </c>
      <c r="D14" s="442">
        <v>10</v>
      </c>
      <c r="E14" s="473">
        <f t="shared" si="0"/>
        <v>4.6511627906976747</v>
      </c>
      <c r="F14" s="481"/>
      <c r="G14" s="441">
        <v>7</v>
      </c>
      <c r="H14" s="482">
        <v>58</v>
      </c>
      <c r="I14" s="473">
        <f t="shared" si="1"/>
        <v>4.1841004184100417</v>
      </c>
      <c r="J14" s="473">
        <f t="shared" si="2"/>
        <v>89.958158995815893</v>
      </c>
      <c r="K14" s="473">
        <f t="shared" si="3"/>
        <v>93.703356307923286</v>
      </c>
      <c r="L14" s="439">
        <f t="shared" si="4"/>
        <v>-3.7451973121073934</v>
      </c>
      <c r="N14" s="553" t="s">
        <v>176</v>
      </c>
      <c r="O14" s="554" t="s">
        <v>172</v>
      </c>
      <c r="P14" s="555">
        <v>6</v>
      </c>
      <c r="Q14" s="555">
        <v>8</v>
      </c>
      <c r="R14" s="556">
        <f t="shared" si="5"/>
        <v>5.4347826086956523</v>
      </c>
      <c r="S14" s="557"/>
      <c r="T14" s="558">
        <v>6</v>
      </c>
      <c r="U14" s="559">
        <v>55</v>
      </c>
      <c r="V14" s="556">
        <f t="shared" si="6"/>
        <v>4.8192771084337354</v>
      </c>
      <c r="W14" s="556">
        <f t="shared" si="7"/>
        <v>88.674698795180731</v>
      </c>
      <c r="X14" s="556">
        <f t="shared" si="8"/>
        <v>91.754974242479406</v>
      </c>
      <c r="Y14" s="560">
        <f t="shared" si="9"/>
        <v>-3.0802754472986749</v>
      </c>
    </row>
    <row r="15" spans="1:25" s="1" customFormat="1" ht="12.75" customHeight="1" x14ac:dyDescent="0.2">
      <c r="A15" s="460" t="s">
        <v>176</v>
      </c>
      <c r="B15" s="443" t="s">
        <v>172</v>
      </c>
      <c r="C15" s="442">
        <v>6</v>
      </c>
      <c r="D15" s="442">
        <v>8</v>
      </c>
      <c r="E15" s="473">
        <f t="shared" si="0"/>
        <v>5.4347826086956523</v>
      </c>
      <c r="F15" s="481"/>
      <c r="G15" s="441">
        <v>6</v>
      </c>
      <c r="H15" s="482">
        <v>51</v>
      </c>
      <c r="I15" s="473">
        <f t="shared" si="1"/>
        <v>4.8661800486618008</v>
      </c>
      <c r="J15" s="473">
        <f t="shared" si="2"/>
        <v>89.537712895377126</v>
      </c>
      <c r="K15" s="473">
        <f t="shared" si="3"/>
        <v>93.703356307923286</v>
      </c>
      <c r="L15" s="439">
        <f t="shared" si="4"/>
        <v>-4.1656434125461601</v>
      </c>
      <c r="N15" s="553" t="s">
        <v>194</v>
      </c>
      <c r="O15" s="554" t="s">
        <v>192</v>
      </c>
      <c r="P15" s="555">
        <v>7</v>
      </c>
      <c r="Q15" s="555">
        <v>10</v>
      </c>
      <c r="R15" s="556">
        <f t="shared" si="5"/>
        <v>4.6511627906976747</v>
      </c>
      <c r="S15" s="557"/>
      <c r="T15" s="558">
        <v>8</v>
      </c>
      <c r="U15" s="559">
        <v>8</v>
      </c>
      <c r="V15" s="556">
        <f t="shared" si="6"/>
        <v>4.0983606557377046</v>
      </c>
      <c r="W15" s="556">
        <f t="shared" si="7"/>
        <v>88.114754098360649</v>
      </c>
      <c r="X15" s="556">
        <f t="shared" si="8"/>
        <v>91.754974242479406</v>
      </c>
      <c r="Y15" s="560">
        <f t="shared" si="9"/>
        <v>-3.6402201441187572</v>
      </c>
    </row>
    <row r="16" spans="1:25" s="1" customFormat="1" ht="12.75" customHeight="1" x14ac:dyDescent="0.2">
      <c r="A16" s="461" t="s">
        <v>177</v>
      </c>
      <c r="B16" s="448" t="s">
        <v>172</v>
      </c>
      <c r="C16" s="449">
        <v>6</v>
      </c>
      <c r="D16" s="449">
        <v>8</v>
      </c>
      <c r="E16" s="475">
        <f t="shared" si="0"/>
        <v>5.4347826086956523</v>
      </c>
      <c r="F16" s="491"/>
      <c r="G16" s="447">
        <v>6</v>
      </c>
      <c r="H16" s="492">
        <v>55</v>
      </c>
      <c r="I16" s="475">
        <f t="shared" si="1"/>
        <v>4.8192771084337354</v>
      </c>
      <c r="J16" s="475">
        <f t="shared" si="2"/>
        <v>88.674698795180731</v>
      </c>
      <c r="K16" s="475">
        <f t="shared" si="3"/>
        <v>93.703356307923286</v>
      </c>
      <c r="L16" s="446">
        <f t="shared" si="4"/>
        <v>-5.028657512742555</v>
      </c>
      <c r="N16" s="461" t="s">
        <v>177</v>
      </c>
      <c r="O16" s="448" t="s">
        <v>172</v>
      </c>
      <c r="P16" s="449">
        <v>6</v>
      </c>
      <c r="Q16" s="449">
        <v>8</v>
      </c>
      <c r="R16" s="475">
        <f t="shared" si="5"/>
        <v>5.4347826086956523</v>
      </c>
      <c r="S16" s="491"/>
      <c r="T16" s="447">
        <v>6</v>
      </c>
      <c r="U16" s="492">
        <v>59</v>
      </c>
      <c r="V16" s="475">
        <f t="shared" si="6"/>
        <v>4.7732696897374698</v>
      </c>
      <c r="W16" s="475">
        <f t="shared" si="7"/>
        <v>87.828162291169448</v>
      </c>
      <c r="X16" s="475">
        <f t="shared" si="8"/>
        <v>91.754974242479406</v>
      </c>
      <c r="Y16" s="446">
        <f t="shared" si="9"/>
        <v>-3.9268119513099577</v>
      </c>
    </row>
    <row r="17" spans="1:25" s="1" customFormat="1" ht="12.75" customHeight="1" x14ac:dyDescent="0.2">
      <c r="L17" s="2"/>
      <c r="Y17" s="2"/>
    </row>
    <row r="18" spans="1:25" s="1" customFormat="1" ht="12.75" customHeight="1" x14ac:dyDescent="0.2">
      <c r="L18" s="2"/>
      <c r="Y18" s="2"/>
    </row>
    <row r="19" spans="1:25" s="1" customFormat="1" ht="12.75" customHeight="1" x14ac:dyDescent="0.2">
      <c r="A19" s="1" t="s">
        <v>195</v>
      </c>
      <c r="L19" s="2"/>
      <c r="Y19" s="2"/>
    </row>
    <row r="20" spans="1:25" s="1" customFormat="1" ht="12.75" customHeight="1" x14ac:dyDescent="0.2">
      <c r="C20" s="12" t="s">
        <v>6</v>
      </c>
      <c r="D20" s="2" t="s">
        <v>7</v>
      </c>
      <c r="E20" s="1" t="s">
        <v>8</v>
      </c>
      <c r="F20" s="453">
        <v>2000</v>
      </c>
      <c r="G20" s="12" t="s">
        <v>6</v>
      </c>
      <c r="H20" s="2" t="s">
        <v>7</v>
      </c>
      <c r="I20" s="1" t="s">
        <v>8</v>
      </c>
      <c r="J20" s="445" t="s">
        <v>9</v>
      </c>
      <c r="K20" s="529" t="s">
        <v>9</v>
      </c>
      <c r="L20" s="10" t="s">
        <v>10</v>
      </c>
      <c r="Y20" s="2"/>
    </row>
    <row r="21" spans="1:25" s="1" customFormat="1" ht="12.75" customHeight="1" x14ac:dyDescent="0.2">
      <c r="A21" s="483" t="s">
        <v>180</v>
      </c>
      <c r="B21" s="484" t="s">
        <v>39</v>
      </c>
      <c r="C21" s="485">
        <v>7</v>
      </c>
      <c r="D21" s="485">
        <v>53</v>
      </c>
      <c r="E21" s="471">
        <f t="shared" ref="E21:E31" si="10">1/((SUM(C21*60,D21))/2000)</f>
        <v>4.2283298097251585</v>
      </c>
      <c r="F21" s="487"/>
      <c r="G21" s="457">
        <v>8</v>
      </c>
      <c r="H21" s="488">
        <v>29</v>
      </c>
      <c r="I21" s="471">
        <f t="shared" ref="I21:I31" si="11">$F$5/(G21*60+H21)</f>
        <v>3.9292730844793713</v>
      </c>
      <c r="J21" s="471">
        <f t="shared" ref="J21:J31" si="12">(I21/E21)*100</f>
        <v>92.927308447937122</v>
      </c>
      <c r="K21" s="473">
        <f t="shared" ref="K21:K31" si="13">AVERAGE($J$21:$J$31)</f>
        <v>89.741132933946801</v>
      </c>
      <c r="L21" s="490">
        <f t="shared" ref="L21:L31" si="14">(J21-K21)</f>
        <v>3.186175513990321</v>
      </c>
      <c r="Y21" s="2"/>
    </row>
    <row r="22" spans="1:25" s="1" customFormat="1" ht="12.75" customHeight="1" x14ac:dyDescent="0.2">
      <c r="A22" s="460" t="s">
        <v>174</v>
      </c>
      <c r="B22" s="443" t="s">
        <v>113</v>
      </c>
      <c r="C22" s="442">
        <v>6</v>
      </c>
      <c r="D22" s="442">
        <v>19</v>
      </c>
      <c r="E22" s="473">
        <f t="shared" si="10"/>
        <v>5.2770448548812663</v>
      </c>
      <c r="F22" s="481"/>
      <c r="G22" s="441">
        <v>6</v>
      </c>
      <c r="H22" s="482">
        <v>54</v>
      </c>
      <c r="I22" s="473">
        <f t="shared" si="11"/>
        <v>4.8309178743961354</v>
      </c>
      <c r="J22" s="473">
        <f t="shared" si="12"/>
        <v>91.54589371980677</v>
      </c>
      <c r="K22" s="473">
        <f t="shared" si="13"/>
        <v>89.741132933946801</v>
      </c>
      <c r="L22" s="439">
        <f t="shared" si="14"/>
        <v>1.804760785859969</v>
      </c>
      <c r="Y22" s="2"/>
    </row>
    <row r="23" spans="1:25" s="1" customFormat="1" ht="12.75" customHeight="1" x14ac:dyDescent="0.2">
      <c r="A23" s="460" t="s">
        <v>179</v>
      </c>
      <c r="B23" s="443" t="s">
        <v>39</v>
      </c>
      <c r="C23" s="442">
        <v>7</v>
      </c>
      <c r="D23" s="442">
        <v>53</v>
      </c>
      <c r="E23" s="473">
        <f t="shared" si="10"/>
        <v>4.2283298097251585</v>
      </c>
      <c r="F23" s="481"/>
      <c r="G23" s="441">
        <v>8</v>
      </c>
      <c r="H23" s="482">
        <v>38</v>
      </c>
      <c r="I23" s="473">
        <f t="shared" si="11"/>
        <v>3.8610038610038608</v>
      </c>
      <c r="J23" s="473">
        <f t="shared" si="12"/>
        <v>91.312741312741309</v>
      </c>
      <c r="K23" s="473">
        <f t="shared" si="13"/>
        <v>89.741132933946801</v>
      </c>
      <c r="L23" s="439">
        <f t="shared" si="14"/>
        <v>1.5716083787945081</v>
      </c>
      <c r="Y23" s="2"/>
    </row>
    <row r="24" spans="1:25" s="1" customFormat="1" ht="12.75" customHeight="1" x14ac:dyDescent="0.2">
      <c r="A24" s="460" t="s">
        <v>175</v>
      </c>
      <c r="B24" s="443" t="s">
        <v>113</v>
      </c>
      <c r="C24" s="442">
        <v>6</v>
      </c>
      <c r="D24" s="442">
        <v>19</v>
      </c>
      <c r="E24" s="473">
        <f t="shared" si="10"/>
        <v>5.2770448548812663</v>
      </c>
      <c r="F24" s="481"/>
      <c r="G24" s="441">
        <v>6</v>
      </c>
      <c r="H24" s="482">
        <v>59</v>
      </c>
      <c r="I24" s="473">
        <f t="shared" si="11"/>
        <v>4.7732696897374698</v>
      </c>
      <c r="J24" s="473">
        <f t="shared" si="12"/>
        <v>90.453460620525064</v>
      </c>
      <c r="K24" s="473">
        <f t="shared" si="13"/>
        <v>89.741132933946801</v>
      </c>
      <c r="L24" s="439">
        <f t="shared" si="14"/>
        <v>0.71232768657826284</v>
      </c>
      <c r="Y24" s="2"/>
    </row>
    <row r="25" spans="1:25" s="1" customFormat="1" ht="12.75" customHeight="1" x14ac:dyDescent="0.2">
      <c r="A25" s="460" t="s">
        <v>188</v>
      </c>
      <c r="B25" s="443" t="s">
        <v>130</v>
      </c>
      <c r="C25" s="442">
        <v>7</v>
      </c>
      <c r="D25" s="442">
        <v>40</v>
      </c>
      <c r="E25" s="473">
        <f t="shared" si="10"/>
        <v>4.3478260869565215</v>
      </c>
      <c r="F25" s="481"/>
      <c r="G25" s="441">
        <v>8</v>
      </c>
      <c r="H25" s="482">
        <v>30</v>
      </c>
      <c r="I25" s="473">
        <f t="shared" si="11"/>
        <v>3.9215686274509802</v>
      </c>
      <c r="J25" s="473">
        <f t="shared" si="12"/>
        <v>90.196078431372555</v>
      </c>
      <c r="K25" s="473">
        <f t="shared" si="13"/>
        <v>89.741132933946801</v>
      </c>
      <c r="L25" s="439">
        <f t="shared" si="14"/>
        <v>0.4549454974257543</v>
      </c>
      <c r="Y25" s="2"/>
    </row>
    <row r="26" spans="1:25" s="1" customFormat="1" ht="12.75" customHeight="1" x14ac:dyDescent="0.2">
      <c r="A26" s="460" t="s">
        <v>181</v>
      </c>
      <c r="B26" s="443" t="s">
        <v>39</v>
      </c>
      <c r="C26" s="442">
        <v>7</v>
      </c>
      <c r="D26" s="442">
        <v>53</v>
      </c>
      <c r="E26" s="473">
        <f t="shared" si="10"/>
        <v>4.2283298097251585</v>
      </c>
      <c r="F26" s="481"/>
      <c r="G26" s="441">
        <v>8</v>
      </c>
      <c r="H26" s="482">
        <v>45</v>
      </c>
      <c r="I26" s="473">
        <f t="shared" si="11"/>
        <v>3.8095238095238093</v>
      </c>
      <c r="J26" s="473">
        <f t="shared" si="12"/>
        <v>90.095238095238102</v>
      </c>
      <c r="K26" s="473">
        <f t="shared" si="13"/>
        <v>89.741132933946801</v>
      </c>
      <c r="L26" s="439">
        <f t="shared" si="14"/>
        <v>0.35410516129130087</v>
      </c>
      <c r="Y26" s="2"/>
    </row>
    <row r="27" spans="1:25" s="1" customFormat="1" ht="12.75" customHeight="1" x14ac:dyDescent="0.2">
      <c r="A27" s="460" t="s">
        <v>178</v>
      </c>
      <c r="B27" s="443" t="s">
        <v>192</v>
      </c>
      <c r="C27" s="442">
        <v>7</v>
      </c>
      <c r="D27" s="442">
        <v>0</v>
      </c>
      <c r="E27" s="473">
        <f t="shared" si="10"/>
        <v>4.7619047619047619</v>
      </c>
      <c r="F27" s="481"/>
      <c r="G27" s="441">
        <v>7</v>
      </c>
      <c r="H27" s="482">
        <v>48</v>
      </c>
      <c r="I27" s="473">
        <f t="shared" si="11"/>
        <v>4.2735042735042734</v>
      </c>
      <c r="J27" s="473">
        <f t="shared" si="12"/>
        <v>89.743589743589752</v>
      </c>
      <c r="K27" s="473">
        <f t="shared" si="13"/>
        <v>89.741132933946801</v>
      </c>
      <c r="L27" s="439">
        <f t="shared" si="14"/>
        <v>2.4568096429504749E-3</v>
      </c>
      <c r="Y27" s="2"/>
    </row>
    <row r="28" spans="1:25" s="1" customFormat="1" ht="12.75" customHeight="1" x14ac:dyDescent="0.2">
      <c r="A28" s="460" t="s">
        <v>193</v>
      </c>
      <c r="B28" s="443" t="s">
        <v>16</v>
      </c>
      <c r="C28" s="442">
        <v>7</v>
      </c>
      <c r="D28" s="442">
        <v>13</v>
      </c>
      <c r="E28" s="473">
        <f t="shared" si="10"/>
        <v>4.6189376443418011</v>
      </c>
      <c r="F28" s="481"/>
      <c r="G28" s="441">
        <v>8</v>
      </c>
      <c r="H28" s="482">
        <v>5</v>
      </c>
      <c r="I28" s="473">
        <f t="shared" si="11"/>
        <v>4.1237113402061851</v>
      </c>
      <c r="J28" s="473">
        <f t="shared" si="12"/>
        <v>89.278350515463913</v>
      </c>
      <c r="K28" s="473">
        <f t="shared" si="13"/>
        <v>89.741132933946801</v>
      </c>
      <c r="L28" s="439">
        <f t="shared" si="14"/>
        <v>-0.46278241848288815</v>
      </c>
      <c r="Y28" s="2"/>
    </row>
    <row r="29" spans="1:25" s="1" customFormat="1" ht="12.75" customHeight="1" x14ac:dyDescent="0.2">
      <c r="A29" s="460" t="s">
        <v>194</v>
      </c>
      <c r="B29" s="443" t="s">
        <v>192</v>
      </c>
      <c r="C29" s="442">
        <v>7</v>
      </c>
      <c r="D29" s="442">
        <v>10</v>
      </c>
      <c r="E29" s="473">
        <f t="shared" si="10"/>
        <v>4.6511627906976747</v>
      </c>
      <c r="F29" s="481"/>
      <c r="G29" s="441">
        <v>8</v>
      </c>
      <c r="H29" s="482">
        <v>12</v>
      </c>
      <c r="I29" s="473">
        <f t="shared" si="11"/>
        <v>4.0650406504065044</v>
      </c>
      <c r="J29" s="473">
        <f t="shared" si="12"/>
        <v>87.398373983739845</v>
      </c>
      <c r="K29" s="473">
        <f t="shared" si="13"/>
        <v>89.741132933946801</v>
      </c>
      <c r="L29" s="439">
        <f t="shared" si="14"/>
        <v>-2.3427589502069566</v>
      </c>
      <c r="Y29" s="2"/>
    </row>
    <row r="30" spans="1:25" ht="12.75" customHeight="1" x14ac:dyDescent="0.2">
      <c r="A30" s="460" t="s">
        <v>176</v>
      </c>
      <c r="B30" s="443" t="s">
        <v>172</v>
      </c>
      <c r="C30" s="442">
        <v>6</v>
      </c>
      <c r="D30" s="442">
        <v>8</v>
      </c>
      <c r="E30" s="473">
        <f t="shared" si="10"/>
        <v>5.4347826086956523</v>
      </c>
      <c r="F30" s="481"/>
      <c r="G30" s="441">
        <v>7</v>
      </c>
      <c r="H30" s="482">
        <v>2</v>
      </c>
      <c r="I30" s="473">
        <f t="shared" si="11"/>
        <v>4.7393364928909953</v>
      </c>
      <c r="J30" s="473">
        <f t="shared" si="12"/>
        <v>87.203791469194314</v>
      </c>
      <c r="K30" s="473">
        <f t="shared" si="13"/>
        <v>89.741132933946801</v>
      </c>
      <c r="L30" s="439">
        <f t="shared" si="14"/>
        <v>-2.5373414647524868</v>
      </c>
    </row>
    <row r="31" spans="1:25" ht="12.75" customHeight="1" x14ac:dyDescent="0.2">
      <c r="A31" s="461" t="s">
        <v>177</v>
      </c>
      <c r="B31" s="448" t="s">
        <v>172</v>
      </c>
      <c r="C31" s="449">
        <v>6</v>
      </c>
      <c r="D31" s="449">
        <v>8</v>
      </c>
      <c r="E31" s="475">
        <f t="shared" si="10"/>
        <v>5.4347826086956523</v>
      </c>
      <c r="F31" s="491"/>
      <c r="G31" s="447">
        <v>7</v>
      </c>
      <c r="H31" s="492">
        <v>3</v>
      </c>
      <c r="I31" s="475">
        <f t="shared" si="11"/>
        <v>4.7281323877068555</v>
      </c>
      <c r="J31" s="475">
        <f t="shared" si="12"/>
        <v>86.997635933806137</v>
      </c>
      <c r="K31" s="475">
        <f t="shared" si="13"/>
        <v>89.741132933946801</v>
      </c>
      <c r="L31" s="446">
        <f t="shared" si="14"/>
        <v>-2.743497000140664</v>
      </c>
    </row>
    <row r="34" spans="1:13" ht="12.75" customHeight="1" x14ac:dyDescent="0.2">
      <c r="A34" t="s">
        <v>196</v>
      </c>
    </row>
    <row r="35" spans="1:13" ht="12.75" customHeight="1" x14ac:dyDescent="0.2">
      <c r="A35" s="1"/>
      <c r="B35" s="1"/>
      <c r="C35" s="12" t="s">
        <v>6</v>
      </c>
      <c r="D35" s="2" t="s">
        <v>7</v>
      </c>
      <c r="E35" s="1" t="s">
        <v>8</v>
      </c>
      <c r="F35" s="453">
        <v>2000</v>
      </c>
      <c r="G35" s="12" t="s">
        <v>6</v>
      </c>
      <c r="H35" s="2" t="s">
        <v>7</v>
      </c>
      <c r="I35" s="1" t="s">
        <v>8</v>
      </c>
      <c r="J35" s="445" t="s">
        <v>9</v>
      </c>
      <c r="K35" s="529" t="s">
        <v>9</v>
      </c>
      <c r="L35" s="10" t="s">
        <v>10</v>
      </c>
      <c r="M35" s="1"/>
    </row>
    <row r="36" spans="1:13" ht="12.75" customHeight="1" x14ac:dyDescent="0.2">
      <c r="A36" s="483" t="s">
        <v>180</v>
      </c>
      <c r="B36" s="484" t="s">
        <v>39</v>
      </c>
      <c r="C36" s="485">
        <v>7</v>
      </c>
      <c r="D36" s="485">
        <v>53</v>
      </c>
      <c r="E36" s="471">
        <f t="shared" ref="E36:E46" si="15">1/((SUM(C36*60,D36))/2000)</f>
        <v>4.2283298097251585</v>
      </c>
      <c r="F36" s="487"/>
      <c r="G36" s="457">
        <v>8</v>
      </c>
      <c r="H36" s="488">
        <v>14</v>
      </c>
      <c r="I36" s="471">
        <f t="shared" ref="I36:I46" si="16">$F$5/(G36*60+H36)</f>
        <v>4.048582995951417</v>
      </c>
      <c r="J36" s="471">
        <f t="shared" ref="J36:J46" si="17">(I36/E36)*100</f>
        <v>95.748987854251013</v>
      </c>
      <c r="K36" s="473">
        <f t="shared" ref="K36:K46" si="18">AVERAGE($J$36:$J$46)</f>
        <v>92.062656435027023</v>
      </c>
      <c r="L36" s="490">
        <f t="shared" ref="L36:L46" si="19">(J36-K36)</f>
        <v>3.6863314192239898</v>
      </c>
      <c r="M36" s="1"/>
    </row>
    <row r="37" spans="1:13" ht="12.75" customHeight="1" x14ac:dyDescent="0.2">
      <c r="A37" s="460" t="s">
        <v>179</v>
      </c>
      <c r="B37" s="443" t="s">
        <v>39</v>
      </c>
      <c r="C37" s="442">
        <v>7</v>
      </c>
      <c r="D37" s="442">
        <v>53</v>
      </c>
      <c r="E37" s="473">
        <f t="shared" si="15"/>
        <v>4.2283298097251585</v>
      </c>
      <c r="F37" s="481"/>
      <c r="G37" s="441">
        <v>8</v>
      </c>
      <c r="H37" s="482">
        <v>17</v>
      </c>
      <c r="I37" s="473">
        <f t="shared" si="16"/>
        <v>4.0241448692152915</v>
      </c>
      <c r="J37" s="473">
        <f t="shared" si="17"/>
        <v>95.171026156941636</v>
      </c>
      <c r="K37" s="473">
        <f t="shared" si="18"/>
        <v>92.062656435027023</v>
      </c>
      <c r="L37" s="439">
        <f t="shared" si="19"/>
        <v>3.1083697219146131</v>
      </c>
      <c r="M37" s="1"/>
    </row>
    <row r="38" spans="1:13" ht="12.75" customHeight="1" x14ac:dyDescent="0.2">
      <c r="A38" s="460" t="s">
        <v>174</v>
      </c>
      <c r="B38" s="443" t="s">
        <v>113</v>
      </c>
      <c r="C38" s="442">
        <v>6</v>
      </c>
      <c r="D38" s="442">
        <v>19</v>
      </c>
      <c r="E38" s="473">
        <f t="shared" si="15"/>
        <v>5.2770448548812663</v>
      </c>
      <c r="F38" s="481"/>
      <c r="G38" s="441">
        <v>6</v>
      </c>
      <c r="H38" s="482">
        <v>40</v>
      </c>
      <c r="I38" s="473">
        <f t="shared" si="16"/>
        <v>5</v>
      </c>
      <c r="J38" s="473">
        <f t="shared" si="17"/>
        <v>94.75</v>
      </c>
      <c r="K38" s="473">
        <f t="shared" si="18"/>
        <v>92.062656435027023</v>
      </c>
      <c r="L38" s="439">
        <f t="shared" si="19"/>
        <v>2.6873435649729771</v>
      </c>
      <c r="M38" s="1"/>
    </row>
    <row r="39" spans="1:13" ht="12.75" customHeight="1" x14ac:dyDescent="0.2">
      <c r="A39" s="460" t="s">
        <v>188</v>
      </c>
      <c r="B39" s="443" t="s">
        <v>130</v>
      </c>
      <c r="C39" s="442">
        <v>7</v>
      </c>
      <c r="D39" s="442">
        <v>40</v>
      </c>
      <c r="E39" s="473">
        <f t="shared" si="15"/>
        <v>4.3478260869565215</v>
      </c>
      <c r="F39" s="481"/>
      <c r="G39" s="441">
        <v>8</v>
      </c>
      <c r="H39" s="482">
        <v>13</v>
      </c>
      <c r="I39" s="473">
        <f t="shared" si="16"/>
        <v>4.056795131845842</v>
      </c>
      <c r="J39" s="473">
        <f t="shared" si="17"/>
        <v>93.306288032454361</v>
      </c>
      <c r="K39" s="473">
        <f t="shared" si="18"/>
        <v>92.062656435027023</v>
      </c>
      <c r="L39" s="439">
        <f t="shared" si="19"/>
        <v>1.2436315974273384</v>
      </c>
      <c r="M39" s="1"/>
    </row>
    <row r="40" spans="1:13" ht="12.75" customHeight="1" x14ac:dyDescent="0.2">
      <c r="A40" s="460" t="s">
        <v>175</v>
      </c>
      <c r="B40" s="443" t="s">
        <v>113</v>
      </c>
      <c r="C40" s="442">
        <v>6</v>
      </c>
      <c r="D40" s="442">
        <v>19</v>
      </c>
      <c r="E40" s="473">
        <f t="shared" si="15"/>
        <v>5.2770448548812663</v>
      </c>
      <c r="F40" s="481"/>
      <c r="G40" s="441">
        <v>6</v>
      </c>
      <c r="H40" s="482">
        <v>47</v>
      </c>
      <c r="I40" s="473">
        <f t="shared" si="16"/>
        <v>4.9140049140049138</v>
      </c>
      <c r="J40" s="473">
        <f t="shared" si="17"/>
        <v>93.120393120393118</v>
      </c>
      <c r="K40" s="473">
        <f t="shared" si="18"/>
        <v>92.062656435027023</v>
      </c>
      <c r="L40" s="439">
        <f t="shared" si="19"/>
        <v>1.0577366853660948</v>
      </c>
      <c r="M40" s="1"/>
    </row>
    <row r="41" spans="1:13" ht="12.75" customHeight="1" x14ac:dyDescent="0.2">
      <c r="A41" s="460" t="s">
        <v>178</v>
      </c>
      <c r="B41" s="443" t="s">
        <v>192</v>
      </c>
      <c r="C41" s="442">
        <v>7</v>
      </c>
      <c r="D41" s="442">
        <v>0</v>
      </c>
      <c r="E41" s="473">
        <f t="shared" si="15"/>
        <v>4.7619047619047619</v>
      </c>
      <c r="F41" s="481"/>
      <c r="G41" s="441">
        <v>7</v>
      </c>
      <c r="H41" s="482">
        <v>34</v>
      </c>
      <c r="I41" s="473">
        <f t="shared" si="16"/>
        <v>4.4052863436123344</v>
      </c>
      <c r="J41" s="473">
        <f t="shared" si="17"/>
        <v>92.511013215859023</v>
      </c>
      <c r="K41" s="473">
        <f t="shared" si="18"/>
        <v>92.062656435027023</v>
      </c>
      <c r="L41" s="439">
        <f t="shared" si="19"/>
        <v>0.44835678083200037</v>
      </c>
      <c r="M41" s="1"/>
    </row>
    <row r="42" spans="1:13" ht="12.75" customHeight="1" x14ac:dyDescent="0.2">
      <c r="A42" s="460" t="s">
        <v>193</v>
      </c>
      <c r="B42" s="443" t="s">
        <v>16</v>
      </c>
      <c r="C42" s="442">
        <v>7</v>
      </c>
      <c r="D42" s="442">
        <v>13</v>
      </c>
      <c r="E42" s="473">
        <f t="shared" si="15"/>
        <v>4.6189376443418011</v>
      </c>
      <c r="F42" s="481"/>
      <c r="G42" s="441">
        <v>7</v>
      </c>
      <c r="H42" s="482">
        <v>49</v>
      </c>
      <c r="I42" s="473">
        <f t="shared" si="16"/>
        <v>4.2643923240938166</v>
      </c>
      <c r="J42" s="473">
        <f t="shared" si="17"/>
        <v>92.324093816631134</v>
      </c>
      <c r="K42" s="473">
        <f t="shared" si="18"/>
        <v>92.062656435027023</v>
      </c>
      <c r="L42" s="439">
        <f t="shared" si="19"/>
        <v>0.2614373816041109</v>
      </c>
      <c r="M42" s="1"/>
    </row>
    <row r="43" spans="1:13" ht="12.75" customHeight="1" x14ac:dyDescent="0.2">
      <c r="A43" s="460" t="s">
        <v>181</v>
      </c>
      <c r="B43" s="443" t="s">
        <v>39</v>
      </c>
      <c r="C43" s="442">
        <v>7</v>
      </c>
      <c r="D43" s="442">
        <v>53</v>
      </c>
      <c r="E43" s="473">
        <f t="shared" si="15"/>
        <v>4.2283298097251585</v>
      </c>
      <c r="F43" s="481"/>
      <c r="G43" s="441">
        <v>8</v>
      </c>
      <c r="H43" s="482">
        <v>38</v>
      </c>
      <c r="I43" s="473">
        <f t="shared" si="16"/>
        <v>3.8610038610038608</v>
      </c>
      <c r="J43" s="473">
        <f t="shared" si="17"/>
        <v>91.312741312741309</v>
      </c>
      <c r="K43" s="473">
        <f t="shared" si="18"/>
        <v>92.062656435027023</v>
      </c>
      <c r="L43" s="439">
        <f t="shared" si="19"/>
        <v>-0.74991512228571366</v>
      </c>
      <c r="M43" s="1"/>
    </row>
    <row r="44" spans="1:13" ht="12.75" customHeight="1" x14ac:dyDescent="0.2">
      <c r="A44" s="460" t="s">
        <v>176</v>
      </c>
      <c r="B44" s="443" t="s">
        <v>172</v>
      </c>
      <c r="C44" s="442">
        <v>6</v>
      </c>
      <c r="D44" s="442">
        <v>8</v>
      </c>
      <c r="E44" s="473">
        <f t="shared" si="15"/>
        <v>5.4347826086956523</v>
      </c>
      <c r="F44" s="481"/>
      <c r="G44" s="441">
        <v>6</v>
      </c>
      <c r="H44" s="482">
        <v>51</v>
      </c>
      <c r="I44" s="473">
        <f t="shared" si="16"/>
        <v>4.8661800486618008</v>
      </c>
      <c r="J44" s="473">
        <f t="shared" si="17"/>
        <v>89.537712895377126</v>
      </c>
      <c r="K44" s="473">
        <f t="shared" si="18"/>
        <v>92.062656435027023</v>
      </c>
      <c r="L44" s="439">
        <f t="shared" si="19"/>
        <v>-2.5249435396498967</v>
      </c>
      <c r="M44" s="1"/>
    </row>
    <row r="45" spans="1:13" ht="12.75" customHeight="1" x14ac:dyDescent="0.2">
      <c r="A45" s="460" t="s">
        <v>177</v>
      </c>
      <c r="B45" s="443" t="s">
        <v>172</v>
      </c>
      <c r="C45" s="442">
        <v>6</v>
      </c>
      <c r="D45" s="442">
        <v>8</v>
      </c>
      <c r="E45" s="473">
        <f t="shared" si="15"/>
        <v>5.4347826086956523</v>
      </c>
      <c r="F45" s="481"/>
      <c r="G45" s="441">
        <v>6</v>
      </c>
      <c r="H45" s="482">
        <v>58</v>
      </c>
      <c r="I45" s="473">
        <f t="shared" si="16"/>
        <v>4.7846889952153111</v>
      </c>
      <c r="J45" s="473">
        <f t="shared" si="17"/>
        <v>88.038277511961724</v>
      </c>
      <c r="K45" s="473">
        <f t="shared" si="18"/>
        <v>92.062656435027023</v>
      </c>
      <c r="L45" s="439">
        <f t="shared" si="19"/>
        <v>-4.0243789230652993</v>
      </c>
    </row>
    <row r="46" spans="1:13" ht="12.75" customHeight="1" x14ac:dyDescent="0.2">
      <c r="A46" s="461" t="s">
        <v>194</v>
      </c>
      <c r="B46" s="448" t="s">
        <v>192</v>
      </c>
      <c r="C46" s="449">
        <v>7</v>
      </c>
      <c r="D46" s="449">
        <v>10</v>
      </c>
      <c r="E46" s="475">
        <f t="shared" si="15"/>
        <v>4.6511627906976747</v>
      </c>
      <c r="F46" s="491"/>
      <c r="G46" s="447">
        <v>8</v>
      </c>
      <c r="H46" s="492">
        <v>15</v>
      </c>
      <c r="I46" s="475">
        <f t="shared" si="16"/>
        <v>4.0404040404040407</v>
      </c>
      <c r="J46" s="475">
        <f t="shared" si="17"/>
        <v>86.868686868686879</v>
      </c>
      <c r="K46" s="475">
        <f t="shared" si="18"/>
        <v>92.062656435027023</v>
      </c>
      <c r="L46" s="446">
        <f t="shared" si="19"/>
        <v>-5.1939695663401437</v>
      </c>
    </row>
  </sheetData>
  <mergeCells count="1">
    <mergeCell ref="C4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"/>
  <sheetViews>
    <sheetView workbookViewId="0">
      <selection activeCell="F3" sqref="F3"/>
    </sheetView>
  </sheetViews>
  <sheetFormatPr defaultRowHeight="12.75" x14ac:dyDescent="0.2"/>
  <cols>
    <col min="1" max="1" width="10" bestFit="1" customWidth="1"/>
  </cols>
  <sheetData>
    <row r="1" spans="1:25" ht="20.25" x14ac:dyDescent="0.3">
      <c r="A1" s="459" t="s">
        <v>222</v>
      </c>
    </row>
    <row r="3" spans="1:25" s="1" customFormat="1" ht="12.75" customHeight="1" x14ac:dyDescent="0.2">
      <c r="C3" s="12" t="s">
        <v>6</v>
      </c>
      <c r="D3" s="2" t="s">
        <v>7</v>
      </c>
      <c r="E3" s="1" t="s">
        <v>8</v>
      </c>
      <c r="F3" s="453">
        <v>4500</v>
      </c>
      <c r="G3" s="12" t="s">
        <v>6</v>
      </c>
      <c r="H3" s="2" t="s">
        <v>7</v>
      </c>
      <c r="I3" s="1" t="s">
        <v>8</v>
      </c>
      <c r="J3" s="445" t="s">
        <v>9</v>
      </c>
      <c r="K3" s="445" t="s">
        <v>9</v>
      </c>
      <c r="L3" s="10" t="s">
        <v>10</v>
      </c>
      <c r="Y3" s="2"/>
    </row>
    <row r="4" spans="1:25" s="1" customFormat="1" ht="12.75" customHeight="1" x14ac:dyDescent="0.2">
      <c r="A4" s="545" t="s">
        <v>178</v>
      </c>
      <c r="B4" s="546" t="s">
        <v>192</v>
      </c>
      <c r="C4" s="547">
        <v>7</v>
      </c>
      <c r="D4" s="547">
        <v>0</v>
      </c>
      <c r="E4" s="548">
        <f t="shared" ref="E4:E12" si="0">1/((SUM(C4*60,D4))/2000)</f>
        <v>4.7619047619047619</v>
      </c>
      <c r="F4" s="549"/>
      <c r="G4" s="550">
        <v>14</v>
      </c>
      <c r="H4" s="551">
        <v>58</v>
      </c>
      <c r="I4" s="548">
        <f t="shared" ref="I4:I12" si="1">$F$3/(G4*60+H4)</f>
        <v>5.0111358574610243</v>
      </c>
      <c r="J4" s="548">
        <f t="shared" ref="J4:J12" si="2">(I4/E4)*100</f>
        <v>105.23385300668151</v>
      </c>
      <c r="K4" s="548">
        <f t="shared" ref="K4:K12" si="3">AVERAGE($J$4:$J$12)</f>
        <v>101.19260530679723</v>
      </c>
      <c r="L4" s="552">
        <f t="shared" ref="L4:L12" si="4">(J4-K4)</f>
        <v>4.0412476998842806</v>
      </c>
      <c r="Y4" s="2"/>
    </row>
    <row r="5" spans="1:25" s="1" customFormat="1" ht="12.75" customHeight="1" x14ac:dyDescent="0.2">
      <c r="A5" s="553" t="s">
        <v>188</v>
      </c>
      <c r="B5" s="554" t="s">
        <v>130</v>
      </c>
      <c r="C5" s="555">
        <v>7</v>
      </c>
      <c r="D5" s="555">
        <v>40</v>
      </c>
      <c r="E5" s="556">
        <f t="shared" si="0"/>
        <v>4.3478260869565215</v>
      </c>
      <c r="F5" s="557"/>
      <c r="G5" s="558">
        <v>16</v>
      </c>
      <c r="H5" s="559">
        <v>34</v>
      </c>
      <c r="I5" s="556">
        <f t="shared" si="1"/>
        <v>4.5271629778672029</v>
      </c>
      <c r="J5" s="556">
        <f t="shared" si="2"/>
        <v>104.12474849094566</v>
      </c>
      <c r="K5" s="556">
        <f t="shared" si="3"/>
        <v>101.19260530679723</v>
      </c>
      <c r="L5" s="560">
        <f t="shared" si="4"/>
        <v>2.9321431841484298</v>
      </c>
      <c r="Y5" s="2"/>
    </row>
    <row r="6" spans="1:25" s="1" customFormat="1" ht="12.75" customHeight="1" x14ac:dyDescent="0.2">
      <c r="A6" s="553" t="s">
        <v>174</v>
      </c>
      <c r="B6" s="554" t="s">
        <v>113</v>
      </c>
      <c r="C6" s="555">
        <v>6</v>
      </c>
      <c r="D6" s="555">
        <v>19</v>
      </c>
      <c r="E6" s="556">
        <f t="shared" si="0"/>
        <v>5.2770448548812663</v>
      </c>
      <c r="F6" s="557"/>
      <c r="G6" s="558">
        <v>13</v>
      </c>
      <c r="H6" s="559">
        <v>57</v>
      </c>
      <c r="I6" s="556">
        <f t="shared" si="1"/>
        <v>5.376344086021505</v>
      </c>
      <c r="J6" s="556">
        <f t="shared" si="2"/>
        <v>101.88172043010752</v>
      </c>
      <c r="K6" s="556">
        <f t="shared" si="3"/>
        <v>101.19260530679723</v>
      </c>
      <c r="L6" s="560">
        <f t="shared" si="4"/>
        <v>0.68911512331028746</v>
      </c>
      <c r="Y6" s="2"/>
    </row>
    <row r="7" spans="1:25" s="1" customFormat="1" ht="12.75" customHeight="1" x14ac:dyDescent="0.2">
      <c r="A7" s="460" t="s">
        <v>226</v>
      </c>
      <c r="B7" s="443" t="s">
        <v>130</v>
      </c>
      <c r="C7" s="442">
        <v>7</v>
      </c>
      <c r="D7" s="442">
        <v>40</v>
      </c>
      <c r="E7" s="473">
        <f t="shared" si="0"/>
        <v>4.3478260869565215</v>
      </c>
      <c r="F7" s="481"/>
      <c r="G7" s="441">
        <v>17</v>
      </c>
      <c r="H7" s="482">
        <v>1</v>
      </c>
      <c r="I7" s="473">
        <f t="shared" si="1"/>
        <v>4.4074436826640548</v>
      </c>
      <c r="J7" s="473">
        <f t="shared" si="2"/>
        <v>101.37120470127327</v>
      </c>
      <c r="K7" s="473">
        <f t="shared" si="3"/>
        <v>101.19260530679723</v>
      </c>
      <c r="L7" s="439">
        <f t="shared" si="4"/>
        <v>0.17859939447603779</v>
      </c>
      <c r="Y7" s="2"/>
    </row>
    <row r="8" spans="1:25" s="1" customFormat="1" ht="12.75" customHeight="1" x14ac:dyDescent="0.2">
      <c r="A8" s="460" t="s">
        <v>223</v>
      </c>
      <c r="B8" s="443" t="s">
        <v>113</v>
      </c>
      <c r="C8" s="442">
        <v>6</v>
      </c>
      <c r="D8" s="442">
        <v>19</v>
      </c>
      <c r="E8" s="473">
        <f t="shared" si="0"/>
        <v>5.2770448548812663</v>
      </c>
      <c r="F8" s="481"/>
      <c r="G8" s="441">
        <v>14</v>
      </c>
      <c r="H8" s="482">
        <v>5</v>
      </c>
      <c r="I8" s="473">
        <f t="shared" si="1"/>
        <v>5.3254437869822482</v>
      </c>
      <c r="J8" s="473">
        <f t="shared" si="2"/>
        <v>100.91715976331361</v>
      </c>
      <c r="K8" s="473">
        <f t="shared" si="3"/>
        <v>101.19260530679723</v>
      </c>
      <c r="L8" s="439">
        <f t="shared" si="4"/>
        <v>-0.27544554348362738</v>
      </c>
      <c r="Y8" s="2"/>
    </row>
    <row r="9" spans="1:25" s="1" customFormat="1" ht="12.75" customHeight="1" x14ac:dyDescent="0.2">
      <c r="A9" s="460" t="s">
        <v>225</v>
      </c>
      <c r="B9" s="443" t="s">
        <v>192</v>
      </c>
      <c r="C9" s="442">
        <v>7</v>
      </c>
      <c r="D9" s="442">
        <v>0</v>
      </c>
      <c r="E9" s="473">
        <f t="shared" si="0"/>
        <v>4.7619047619047619</v>
      </c>
      <c r="F9" s="481"/>
      <c r="G9" s="441">
        <v>15</v>
      </c>
      <c r="H9" s="482">
        <v>39</v>
      </c>
      <c r="I9" s="473">
        <f t="shared" si="1"/>
        <v>4.7923322683706067</v>
      </c>
      <c r="J9" s="473">
        <f t="shared" si="2"/>
        <v>100.63897763578274</v>
      </c>
      <c r="K9" s="473">
        <f t="shared" si="3"/>
        <v>101.19260530679723</v>
      </c>
      <c r="L9" s="439">
        <f t="shared" si="4"/>
        <v>-0.55362767101449606</v>
      </c>
      <c r="Y9" s="2"/>
    </row>
    <row r="10" spans="1:25" s="1" customFormat="1" ht="12.75" customHeight="1" x14ac:dyDescent="0.2">
      <c r="A10" s="553" t="s">
        <v>179</v>
      </c>
      <c r="B10" s="554" t="s">
        <v>39</v>
      </c>
      <c r="C10" s="555">
        <v>7</v>
      </c>
      <c r="D10" s="555">
        <v>53</v>
      </c>
      <c r="E10" s="556">
        <f t="shared" si="0"/>
        <v>4.2283298097251585</v>
      </c>
      <c r="F10" s="557"/>
      <c r="G10" s="558">
        <v>17</v>
      </c>
      <c r="H10" s="559">
        <v>43</v>
      </c>
      <c r="I10" s="556">
        <f t="shared" si="1"/>
        <v>4.2333019755409218</v>
      </c>
      <c r="J10" s="556">
        <f t="shared" si="2"/>
        <v>100.11759172154279</v>
      </c>
      <c r="K10" s="556">
        <f t="shared" si="3"/>
        <v>101.19260530679723</v>
      </c>
      <c r="L10" s="560">
        <f t="shared" si="4"/>
        <v>-1.0750135852544389</v>
      </c>
      <c r="Y10" s="2"/>
    </row>
    <row r="11" spans="1:25" ht="12.75" customHeight="1" x14ac:dyDescent="0.2">
      <c r="A11" s="460" t="s">
        <v>224</v>
      </c>
      <c r="B11" s="443" t="s">
        <v>172</v>
      </c>
      <c r="C11" s="442">
        <v>6</v>
      </c>
      <c r="D11" s="442">
        <v>8</v>
      </c>
      <c r="E11" s="473">
        <f t="shared" si="0"/>
        <v>5.4347826086956523</v>
      </c>
      <c r="F11" s="481"/>
      <c r="G11" s="441">
        <v>13</v>
      </c>
      <c r="H11" s="482">
        <v>58</v>
      </c>
      <c r="I11" s="473">
        <f t="shared" si="1"/>
        <v>5.3699284009546542</v>
      </c>
      <c r="J11" s="473">
        <f t="shared" si="2"/>
        <v>98.806682577565624</v>
      </c>
      <c r="K11" s="473">
        <f t="shared" si="3"/>
        <v>101.19260530679723</v>
      </c>
      <c r="L11" s="439">
        <f t="shared" si="4"/>
        <v>-2.3859227292316092</v>
      </c>
      <c r="Y11" s="2"/>
    </row>
    <row r="12" spans="1:25" ht="12.75" customHeight="1" x14ac:dyDescent="0.2">
      <c r="A12" s="561" t="s">
        <v>176</v>
      </c>
      <c r="B12" s="562" t="s">
        <v>172</v>
      </c>
      <c r="C12" s="563">
        <v>6</v>
      </c>
      <c r="D12" s="563">
        <v>8</v>
      </c>
      <c r="E12" s="564">
        <f t="shared" si="0"/>
        <v>5.4347826086956523</v>
      </c>
      <c r="F12" s="565"/>
      <c r="G12" s="566">
        <v>14</v>
      </c>
      <c r="H12" s="567">
        <v>8</v>
      </c>
      <c r="I12" s="564">
        <f t="shared" si="1"/>
        <v>5.3066037735849054</v>
      </c>
      <c r="J12" s="564">
        <f t="shared" si="2"/>
        <v>97.641509433962256</v>
      </c>
      <c r="K12" s="564">
        <f t="shared" si="3"/>
        <v>101.19260530679723</v>
      </c>
      <c r="L12" s="568">
        <f t="shared" si="4"/>
        <v>-3.5510958728349777</v>
      </c>
      <c r="Y12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sqref="A1:L33"/>
    </sheetView>
  </sheetViews>
  <sheetFormatPr defaultRowHeight="12.75" x14ac:dyDescent="0.2"/>
  <cols>
    <col min="1" max="1" width="20.7109375" bestFit="1" customWidth="1"/>
    <col min="14" max="14" width="13.28515625" bestFit="1" customWidth="1"/>
    <col min="15" max="15" width="14.140625" bestFit="1" customWidth="1"/>
  </cols>
  <sheetData>
    <row r="1" spans="1:15" x14ac:dyDescent="0.2">
      <c r="A1" s="1" t="s">
        <v>241</v>
      </c>
    </row>
    <row r="4" spans="1:15" x14ac:dyDescent="0.2">
      <c r="A4" s="1" t="s">
        <v>190</v>
      </c>
      <c r="B4" s="1"/>
      <c r="C4" s="643" t="s">
        <v>2</v>
      </c>
      <c r="D4" s="643"/>
      <c r="E4" s="1"/>
      <c r="F4" s="452" t="s">
        <v>3</v>
      </c>
      <c r="G4" s="1"/>
      <c r="H4" s="1"/>
      <c r="I4" s="1"/>
      <c r="J4" s="445" t="s">
        <v>4</v>
      </c>
      <c r="K4" s="445" t="s">
        <v>5</v>
      </c>
      <c r="L4" s="2"/>
      <c r="M4" s="2"/>
    </row>
    <row r="5" spans="1:15" x14ac:dyDescent="0.2">
      <c r="A5" s="1"/>
      <c r="B5" s="1" t="s">
        <v>200</v>
      </c>
      <c r="C5" s="12" t="s">
        <v>6</v>
      </c>
      <c r="D5" s="2" t="s">
        <v>7</v>
      </c>
      <c r="E5" s="1" t="s">
        <v>8</v>
      </c>
      <c r="F5" s="453">
        <v>3000</v>
      </c>
      <c r="G5" s="12" t="s">
        <v>6</v>
      </c>
      <c r="H5" s="2" t="s">
        <v>7</v>
      </c>
      <c r="I5" s="1" t="s">
        <v>8</v>
      </c>
      <c r="J5" s="445" t="s">
        <v>9</v>
      </c>
      <c r="K5" s="529" t="s">
        <v>9</v>
      </c>
      <c r="L5" s="10" t="s">
        <v>10</v>
      </c>
      <c r="M5" s="10"/>
      <c r="N5" s="528" t="s">
        <v>283</v>
      </c>
      <c r="O5" s="528" t="s">
        <v>284</v>
      </c>
    </row>
    <row r="6" spans="1:15" x14ac:dyDescent="0.2">
      <c r="A6" t="s">
        <v>229</v>
      </c>
      <c r="B6" s="484" t="s">
        <v>238</v>
      </c>
      <c r="C6" s="485">
        <v>7</v>
      </c>
      <c r="D6" s="485">
        <v>40</v>
      </c>
      <c r="E6" s="471">
        <f t="shared" ref="E6:E17" si="0">1/((SUM(C6*60,D6))/2000)</f>
        <v>4.3478260869565215</v>
      </c>
      <c r="F6" s="487"/>
      <c r="G6" s="457">
        <v>12</v>
      </c>
      <c r="H6" s="488">
        <v>13</v>
      </c>
      <c r="I6" s="471">
        <f t="shared" ref="I6:I17" si="1">$F$5/(G6*60+H6)</f>
        <v>4.0927694406548429</v>
      </c>
      <c r="J6" s="471">
        <f t="shared" ref="J6:J17" si="2">(I6/E6)*100</f>
        <v>94.133697135061396</v>
      </c>
      <c r="K6" s="473">
        <f t="shared" ref="K6:K17" si="3">AVERAGE($J$6:$J$17)</f>
        <v>90.945663259485897</v>
      </c>
      <c r="L6" s="490">
        <f t="shared" ref="L6:L17" si="4">(J6-K6)</f>
        <v>3.1880338755754991</v>
      </c>
      <c r="M6" s="544"/>
      <c r="N6" s="624">
        <v>1</v>
      </c>
      <c r="O6" s="624">
        <v>16</v>
      </c>
    </row>
    <row r="7" spans="1:15" x14ac:dyDescent="0.2">
      <c r="A7" s="627" t="s">
        <v>237</v>
      </c>
      <c r="B7" s="569" t="s">
        <v>192</v>
      </c>
      <c r="C7" s="442">
        <v>7</v>
      </c>
      <c r="D7" s="442">
        <v>0</v>
      </c>
      <c r="E7" s="533">
        <f t="shared" si="0"/>
        <v>4.7619047619047619</v>
      </c>
      <c r="G7" s="441">
        <v>11</v>
      </c>
      <c r="H7" s="482">
        <v>16</v>
      </c>
      <c r="I7" s="533">
        <f t="shared" si="1"/>
        <v>4.4378698224852071</v>
      </c>
      <c r="J7" s="533">
        <f t="shared" si="2"/>
        <v>93.195266272189343</v>
      </c>
      <c r="K7" s="473">
        <f t="shared" si="3"/>
        <v>90.945663259485897</v>
      </c>
      <c r="L7" s="439">
        <f t="shared" si="4"/>
        <v>2.2496030127034459</v>
      </c>
      <c r="M7" s="544"/>
      <c r="N7" s="624">
        <v>1</v>
      </c>
      <c r="O7" s="624">
        <v>14</v>
      </c>
    </row>
    <row r="8" spans="1:15" x14ac:dyDescent="0.2">
      <c r="A8" s="627" t="s">
        <v>230</v>
      </c>
      <c r="B8" s="443" t="s">
        <v>238</v>
      </c>
      <c r="C8" s="442">
        <v>7</v>
      </c>
      <c r="D8" s="442">
        <v>40</v>
      </c>
      <c r="E8" s="473">
        <f t="shared" si="0"/>
        <v>4.3478260869565215</v>
      </c>
      <c r="F8" s="481"/>
      <c r="G8" s="441">
        <v>12</v>
      </c>
      <c r="H8" s="482">
        <v>26</v>
      </c>
      <c r="I8" s="473">
        <f t="shared" si="1"/>
        <v>4.0214477211796247</v>
      </c>
      <c r="J8" s="473">
        <f t="shared" si="2"/>
        <v>92.49329758713138</v>
      </c>
      <c r="K8" s="473">
        <f t="shared" si="3"/>
        <v>90.945663259485897</v>
      </c>
      <c r="L8" s="439">
        <f t="shared" si="4"/>
        <v>1.5476343276454827</v>
      </c>
      <c r="M8" s="544"/>
      <c r="N8" s="624">
        <v>9</v>
      </c>
      <c r="O8" s="624">
        <v>16</v>
      </c>
    </row>
    <row r="9" spans="1:15" x14ac:dyDescent="0.2">
      <c r="A9" s="1" t="s">
        <v>232</v>
      </c>
      <c r="B9" s="443" t="s">
        <v>39</v>
      </c>
      <c r="C9" s="442">
        <v>7</v>
      </c>
      <c r="D9" s="442">
        <v>53</v>
      </c>
      <c r="E9" s="473">
        <f t="shared" si="0"/>
        <v>4.2283298097251585</v>
      </c>
      <c r="F9" s="481"/>
      <c r="G9" s="441">
        <v>12</v>
      </c>
      <c r="H9" s="482">
        <v>48</v>
      </c>
      <c r="I9" s="473">
        <f t="shared" si="1"/>
        <v>3.90625</v>
      </c>
      <c r="J9" s="473">
        <f t="shared" si="2"/>
        <v>92.3828125</v>
      </c>
      <c r="K9" s="473">
        <f t="shared" si="3"/>
        <v>90.945663259485897</v>
      </c>
      <c r="L9" s="439">
        <f t="shared" si="4"/>
        <v>1.4371492405141026</v>
      </c>
      <c r="M9" s="544"/>
      <c r="N9" s="624">
        <v>4</v>
      </c>
      <c r="O9" s="624">
        <v>7</v>
      </c>
    </row>
    <row r="10" spans="1:15" x14ac:dyDescent="0.2">
      <c r="A10" t="s">
        <v>232</v>
      </c>
      <c r="B10" s="569" t="s">
        <v>192</v>
      </c>
      <c r="C10" s="442">
        <v>7</v>
      </c>
      <c r="D10" s="442">
        <v>0</v>
      </c>
      <c r="E10" s="533">
        <f t="shared" si="0"/>
        <v>4.7619047619047619</v>
      </c>
      <c r="G10" s="441">
        <v>11</v>
      </c>
      <c r="H10" s="482">
        <v>27</v>
      </c>
      <c r="I10" s="533">
        <f t="shared" si="1"/>
        <v>4.3668122270742362</v>
      </c>
      <c r="J10" s="533">
        <f t="shared" si="2"/>
        <v>91.703056768558966</v>
      </c>
      <c r="K10" s="473">
        <f t="shared" si="3"/>
        <v>90.945663259485897</v>
      </c>
      <c r="L10" s="439">
        <f t="shared" si="4"/>
        <v>0.75739350907306857</v>
      </c>
      <c r="M10" s="544"/>
      <c r="N10" s="624">
        <v>4</v>
      </c>
      <c r="O10" s="624">
        <v>14</v>
      </c>
    </row>
    <row r="11" spans="1:15" x14ac:dyDescent="0.2">
      <c r="A11" s="627" t="s">
        <v>236</v>
      </c>
      <c r="B11" s="443" t="s">
        <v>169</v>
      </c>
      <c r="C11" s="442">
        <v>6</v>
      </c>
      <c r="D11" s="442">
        <v>19</v>
      </c>
      <c r="E11" s="533">
        <f t="shared" si="0"/>
        <v>5.2770448548812663</v>
      </c>
      <c r="G11" s="441">
        <v>10</v>
      </c>
      <c r="H11" s="482">
        <v>24</v>
      </c>
      <c r="I11" s="533">
        <f t="shared" si="1"/>
        <v>4.8076923076923075</v>
      </c>
      <c r="J11" s="533">
        <f t="shared" si="2"/>
        <v>91.105769230769226</v>
      </c>
      <c r="K11" s="473">
        <f t="shared" si="3"/>
        <v>90.945663259485897</v>
      </c>
      <c r="L11" s="439">
        <f t="shared" si="4"/>
        <v>0.16010597128332904</v>
      </c>
      <c r="M11" s="544"/>
      <c r="N11" s="624">
        <v>3</v>
      </c>
      <c r="O11" s="624">
        <v>16</v>
      </c>
    </row>
    <row r="12" spans="1:15" x14ac:dyDescent="0.2">
      <c r="A12" t="s">
        <v>235</v>
      </c>
      <c r="B12" s="443" t="s">
        <v>169</v>
      </c>
      <c r="C12" s="442">
        <v>6</v>
      </c>
      <c r="D12" s="442">
        <v>19</v>
      </c>
      <c r="E12" s="473">
        <f t="shared" si="0"/>
        <v>5.2770448548812663</v>
      </c>
      <c r="F12" s="481"/>
      <c r="G12" s="441">
        <v>10</v>
      </c>
      <c r="H12" s="482">
        <v>28</v>
      </c>
      <c r="I12" s="473">
        <f t="shared" si="1"/>
        <v>4.7770700636942678</v>
      </c>
      <c r="J12" s="473">
        <f t="shared" si="2"/>
        <v>90.525477707006374</v>
      </c>
      <c r="K12" s="473">
        <f t="shared" si="3"/>
        <v>90.945663259485897</v>
      </c>
      <c r="L12" s="439">
        <f t="shared" si="4"/>
        <v>-0.42018555247952349</v>
      </c>
      <c r="M12" s="544"/>
      <c r="N12" s="624">
        <v>4</v>
      </c>
      <c r="O12" s="624">
        <v>16</v>
      </c>
    </row>
    <row r="13" spans="1:15" x14ac:dyDescent="0.2">
      <c r="A13" t="s">
        <v>227</v>
      </c>
      <c r="B13" s="443" t="s">
        <v>126</v>
      </c>
      <c r="C13" s="442">
        <v>7</v>
      </c>
      <c r="D13" s="442">
        <v>15</v>
      </c>
      <c r="E13" s="473">
        <f t="shared" si="0"/>
        <v>4.5977011494252871</v>
      </c>
      <c r="F13" s="481"/>
      <c r="G13" s="441">
        <v>12</v>
      </c>
      <c r="H13" s="482">
        <v>2</v>
      </c>
      <c r="I13" s="473">
        <f t="shared" si="1"/>
        <v>4.1551246537396125</v>
      </c>
      <c r="J13" s="473">
        <f t="shared" si="2"/>
        <v>90.37396121883657</v>
      </c>
      <c r="K13" s="473">
        <f t="shared" si="3"/>
        <v>90.945663259485897</v>
      </c>
      <c r="L13" s="439">
        <f t="shared" si="4"/>
        <v>-0.57170204064932761</v>
      </c>
      <c r="M13" s="544"/>
      <c r="N13" s="625"/>
      <c r="O13" s="625"/>
    </row>
    <row r="14" spans="1:15" x14ac:dyDescent="0.2">
      <c r="A14" s="627" t="s">
        <v>233</v>
      </c>
      <c r="B14" s="448" t="s">
        <v>172</v>
      </c>
      <c r="C14" s="449">
        <v>6</v>
      </c>
      <c r="D14" s="449">
        <v>8</v>
      </c>
      <c r="E14" s="475">
        <f t="shared" si="0"/>
        <v>5.4347826086956523</v>
      </c>
      <c r="F14" s="491"/>
      <c r="G14" s="447">
        <v>10</v>
      </c>
      <c r="H14" s="492">
        <v>11</v>
      </c>
      <c r="I14" s="475">
        <f t="shared" si="1"/>
        <v>4.9099836333878883</v>
      </c>
      <c r="J14" s="475">
        <f t="shared" si="2"/>
        <v>90.343698854337134</v>
      </c>
      <c r="K14" s="473">
        <f t="shared" si="3"/>
        <v>90.945663259485897</v>
      </c>
      <c r="L14" s="446">
        <f t="shared" si="4"/>
        <v>-0.60196440514876315</v>
      </c>
      <c r="M14" s="544"/>
      <c r="N14" s="625">
        <v>4</v>
      </c>
      <c r="O14" s="625">
        <v>18</v>
      </c>
    </row>
    <row r="15" spans="1:15" x14ac:dyDescent="0.2">
      <c r="A15" t="s">
        <v>231</v>
      </c>
      <c r="B15" s="448" t="s">
        <v>238</v>
      </c>
      <c r="C15" s="442">
        <v>7</v>
      </c>
      <c r="D15" s="442">
        <v>40</v>
      </c>
      <c r="E15" s="473">
        <f t="shared" si="0"/>
        <v>4.3478260869565215</v>
      </c>
      <c r="F15" s="481"/>
      <c r="G15" s="441">
        <v>12</v>
      </c>
      <c r="H15" s="482">
        <v>44</v>
      </c>
      <c r="I15" s="473">
        <f t="shared" si="1"/>
        <v>3.9267015706806281</v>
      </c>
      <c r="J15" s="473">
        <f t="shared" si="2"/>
        <v>90.314136125654457</v>
      </c>
      <c r="K15" s="473">
        <f t="shared" si="3"/>
        <v>90.945663259485897</v>
      </c>
      <c r="L15" s="490">
        <f t="shared" si="4"/>
        <v>-0.63152713383144032</v>
      </c>
      <c r="M15" s="544"/>
      <c r="N15" s="625">
        <v>10</v>
      </c>
      <c r="O15" s="625">
        <v>16</v>
      </c>
    </row>
    <row r="16" spans="1:15" x14ac:dyDescent="0.2">
      <c r="A16" t="s">
        <v>228</v>
      </c>
      <c r="B16" s="443" t="s">
        <v>150</v>
      </c>
      <c r="C16" s="442">
        <v>7</v>
      </c>
      <c r="D16" s="442">
        <v>36</v>
      </c>
      <c r="E16" s="473">
        <f t="shared" si="0"/>
        <v>4.3859649122807012</v>
      </c>
      <c r="F16" s="481"/>
      <c r="G16" s="441">
        <v>12</v>
      </c>
      <c r="H16" s="482">
        <v>48</v>
      </c>
      <c r="I16" s="473">
        <f t="shared" si="1"/>
        <v>3.90625</v>
      </c>
      <c r="J16" s="473">
        <f t="shared" si="2"/>
        <v>89.062500000000014</v>
      </c>
      <c r="K16" s="473">
        <f t="shared" si="3"/>
        <v>90.945663259485897</v>
      </c>
      <c r="L16" s="439">
        <f t="shared" si="4"/>
        <v>-1.8831632594858831</v>
      </c>
      <c r="M16" s="544"/>
      <c r="N16" s="625"/>
      <c r="O16" s="625"/>
    </row>
    <row r="17" spans="1:15" x14ac:dyDescent="0.2">
      <c r="A17" s="627" t="s">
        <v>234</v>
      </c>
      <c r="B17" s="443" t="s">
        <v>239</v>
      </c>
      <c r="C17" s="442">
        <v>6</v>
      </c>
      <c r="D17" s="442">
        <v>8</v>
      </c>
      <c r="E17" s="473">
        <f t="shared" si="0"/>
        <v>5.4347826086956523</v>
      </c>
      <c r="F17" s="481"/>
      <c r="G17" s="441">
        <v>10</v>
      </c>
      <c r="H17" s="482">
        <v>44</v>
      </c>
      <c r="I17" s="473">
        <f t="shared" si="1"/>
        <v>4.658385093167702</v>
      </c>
      <c r="J17" s="473">
        <f t="shared" si="2"/>
        <v>85.714285714285708</v>
      </c>
      <c r="K17" s="473">
        <f t="shared" si="3"/>
        <v>90.945663259485897</v>
      </c>
      <c r="L17" s="439">
        <f t="shared" si="4"/>
        <v>-5.2313775452001892</v>
      </c>
      <c r="M17" s="544"/>
      <c r="N17" s="625">
        <v>6</v>
      </c>
      <c r="O17" s="624">
        <v>18</v>
      </c>
    </row>
    <row r="18" spans="1:15" x14ac:dyDescent="0.2">
      <c r="N18" s="624"/>
      <c r="O18" s="383"/>
    </row>
    <row r="19" spans="1:15" x14ac:dyDescent="0.2">
      <c r="N19" s="624"/>
      <c r="O19" s="383"/>
    </row>
    <row r="20" spans="1:15" x14ac:dyDescent="0.2">
      <c r="A20" s="1" t="s">
        <v>240</v>
      </c>
      <c r="B20" s="1"/>
      <c r="C20" s="643" t="s">
        <v>2</v>
      </c>
      <c r="D20" s="643"/>
      <c r="E20" s="1"/>
      <c r="F20" s="452" t="s">
        <v>3</v>
      </c>
      <c r="G20" s="1"/>
      <c r="H20" s="1"/>
      <c r="I20" s="1"/>
      <c r="J20" s="445" t="s">
        <v>4</v>
      </c>
      <c r="K20" s="445" t="s">
        <v>5</v>
      </c>
      <c r="L20" s="2"/>
      <c r="M20" s="2"/>
      <c r="N20" s="624"/>
      <c r="O20" s="383"/>
    </row>
    <row r="21" spans="1:15" x14ac:dyDescent="0.2">
      <c r="A21" s="1"/>
      <c r="B21" s="1" t="s">
        <v>200</v>
      </c>
      <c r="C21" s="12" t="s">
        <v>6</v>
      </c>
      <c r="D21" s="2" t="s">
        <v>7</v>
      </c>
      <c r="E21" s="1" t="s">
        <v>8</v>
      </c>
      <c r="F21" s="453">
        <v>3000</v>
      </c>
      <c r="G21" s="12" t="s">
        <v>6</v>
      </c>
      <c r="H21" s="2" t="s">
        <v>7</v>
      </c>
      <c r="I21" s="1" t="s">
        <v>8</v>
      </c>
      <c r="J21" s="445" t="s">
        <v>9</v>
      </c>
      <c r="K21" s="529" t="s">
        <v>9</v>
      </c>
      <c r="L21" s="10" t="s">
        <v>10</v>
      </c>
      <c r="M21" s="10"/>
      <c r="N21" s="624"/>
      <c r="O21" s="383"/>
    </row>
    <row r="22" spans="1:15" x14ac:dyDescent="0.2">
      <c r="A22" t="s">
        <v>229</v>
      </c>
      <c r="B22" s="484" t="s">
        <v>238</v>
      </c>
      <c r="C22" s="485">
        <v>7</v>
      </c>
      <c r="D22" s="485">
        <v>40</v>
      </c>
      <c r="E22" s="471">
        <f t="shared" ref="E22:E33" si="5">1/((SUM(C22*60,D22))/2000)</f>
        <v>4.3478260869565215</v>
      </c>
      <c r="F22" s="487"/>
      <c r="G22" s="457">
        <v>12</v>
      </c>
      <c r="H22" s="488">
        <v>44</v>
      </c>
      <c r="I22" s="471">
        <f t="shared" ref="I22:I33" si="6">$F$5/(G22*60+H22)</f>
        <v>3.9267015706806281</v>
      </c>
      <c r="J22" s="471">
        <f t="shared" ref="J22:J33" si="7">(I22/E22)*100</f>
        <v>90.314136125654457</v>
      </c>
      <c r="K22" s="473">
        <f t="shared" ref="K22:K33" si="8">AVERAGE($J$22:$J$33)</f>
        <v>87.430554587869736</v>
      </c>
      <c r="L22" s="490">
        <f t="shared" ref="L22:L33" si="9">(J22-K22)</f>
        <v>2.8835815377847211</v>
      </c>
      <c r="M22" s="544"/>
      <c r="N22" s="624">
        <v>1</v>
      </c>
    </row>
    <row r="23" spans="1:15" x14ac:dyDescent="0.2">
      <c r="A23" s="627" t="s">
        <v>230</v>
      </c>
      <c r="B23" s="443" t="s">
        <v>238</v>
      </c>
      <c r="C23" s="442">
        <v>7</v>
      </c>
      <c r="D23" s="442">
        <v>40</v>
      </c>
      <c r="E23" s="473">
        <f t="shared" si="5"/>
        <v>4.3478260869565215</v>
      </c>
      <c r="F23" s="481"/>
      <c r="G23" s="441">
        <v>12</v>
      </c>
      <c r="H23" s="482">
        <v>52</v>
      </c>
      <c r="I23" s="473">
        <f t="shared" si="6"/>
        <v>3.8860103626943006</v>
      </c>
      <c r="J23" s="473">
        <f t="shared" si="7"/>
        <v>89.378238341968924</v>
      </c>
      <c r="K23" s="473">
        <f t="shared" si="8"/>
        <v>87.430554587869736</v>
      </c>
      <c r="L23" s="439">
        <f t="shared" si="9"/>
        <v>1.947683754099188</v>
      </c>
      <c r="M23" s="544"/>
      <c r="N23" s="624">
        <v>9</v>
      </c>
    </row>
    <row r="24" spans="1:15" x14ac:dyDescent="0.2">
      <c r="A24" s="627" t="s">
        <v>237</v>
      </c>
      <c r="B24" s="569" t="s">
        <v>192</v>
      </c>
      <c r="C24" s="442">
        <v>7</v>
      </c>
      <c r="D24" s="442">
        <v>0</v>
      </c>
      <c r="E24" s="533">
        <f t="shared" si="5"/>
        <v>4.7619047619047619</v>
      </c>
      <c r="G24" s="441">
        <v>11</v>
      </c>
      <c r="H24" s="482">
        <v>51</v>
      </c>
      <c r="I24" s="533">
        <f t="shared" si="6"/>
        <v>4.2194092827004219</v>
      </c>
      <c r="J24" s="533">
        <f t="shared" si="7"/>
        <v>88.607594936708864</v>
      </c>
      <c r="K24" s="473">
        <f t="shared" si="8"/>
        <v>87.430554587869736</v>
      </c>
      <c r="L24" s="439">
        <f t="shared" si="9"/>
        <v>1.1770403488391281</v>
      </c>
      <c r="M24" s="544"/>
      <c r="N24" s="624">
        <v>1</v>
      </c>
    </row>
    <row r="25" spans="1:15" x14ac:dyDescent="0.2">
      <c r="A25" t="s">
        <v>228</v>
      </c>
      <c r="B25" s="443" t="s">
        <v>150</v>
      </c>
      <c r="C25" s="442">
        <v>7</v>
      </c>
      <c r="D25" s="442">
        <v>36</v>
      </c>
      <c r="E25" s="473">
        <f t="shared" si="5"/>
        <v>4.3859649122807012</v>
      </c>
      <c r="F25" s="481"/>
      <c r="G25" s="441">
        <v>12</v>
      </c>
      <c r="H25" s="482">
        <v>52</v>
      </c>
      <c r="I25" s="473">
        <f t="shared" si="6"/>
        <v>3.8860103626943006</v>
      </c>
      <c r="J25" s="473">
        <f t="shared" si="7"/>
        <v>88.601036269430068</v>
      </c>
      <c r="K25" s="473">
        <f t="shared" si="8"/>
        <v>87.430554587869736</v>
      </c>
      <c r="L25" s="439">
        <f t="shared" si="9"/>
        <v>1.1704816815603323</v>
      </c>
      <c r="M25" s="544"/>
      <c r="N25" s="625" t="s">
        <v>285</v>
      </c>
    </row>
    <row r="26" spans="1:15" x14ac:dyDescent="0.2">
      <c r="A26" s="627" t="s">
        <v>236</v>
      </c>
      <c r="B26" s="443" t="s">
        <v>169</v>
      </c>
      <c r="C26" s="442">
        <v>6</v>
      </c>
      <c r="D26" s="442">
        <v>19</v>
      </c>
      <c r="E26" s="533">
        <f t="shared" si="5"/>
        <v>5.2770448548812663</v>
      </c>
      <c r="G26" s="441">
        <v>10</v>
      </c>
      <c r="H26" s="482">
        <v>48</v>
      </c>
      <c r="I26" s="533">
        <f t="shared" si="6"/>
        <v>4.6296296296296298</v>
      </c>
      <c r="J26" s="533">
        <f t="shared" si="7"/>
        <v>87.731481481481495</v>
      </c>
      <c r="K26" s="473">
        <f t="shared" si="8"/>
        <v>87.430554587869736</v>
      </c>
      <c r="L26" s="439">
        <f t="shared" si="9"/>
        <v>0.30092689361175928</v>
      </c>
      <c r="M26" s="544"/>
      <c r="N26" s="624">
        <v>3</v>
      </c>
    </row>
    <row r="27" spans="1:15" x14ac:dyDescent="0.2">
      <c r="A27" s="1" t="s">
        <v>232</v>
      </c>
      <c r="B27" s="443" t="s">
        <v>39</v>
      </c>
      <c r="C27" s="442">
        <v>7</v>
      </c>
      <c r="D27" s="442">
        <v>53</v>
      </c>
      <c r="E27" s="473">
        <f t="shared" si="5"/>
        <v>4.2283298097251585</v>
      </c>
      <c r="F27" s="481"/>
      <c r="G27" s="441">
        <v>13</v>
      </c>
      <c r="H27" s="482">
        <v>35</v>
      </c>
      <c r="I27" s="473">
        <f t="shared" si="6"/>
        <v>3.6809815950920246</v>
      </c>
      <c r="J27" s="473">
        <f t="shared" si="7"/>
        <v>87.055214723926383</v>
      </c>
      <c r="K27" s="473">
        <f t="shared" si="8"/>
        <v>87.430554587869736</v>
      </c>
      <c r="L27" s="439">
        <f t="shared" si="9"/>
        <v>-0.37533986394335273</v>
      </c>
      <c r="M27" s="544"/>
      <c r="N27" s="624">
        <v>4</v>
      </c>
    </row>
    <row r="28" spans="1:15" x14ac:dyDescent="0.2">
      <c r="A28" t="s">
        <v>231</v>
      </c>
      <c r="B28" s="443" t="s">
        <v>238</v>
      </c>
      <c r="C28" s="442">
        <v>7</v>
      </c>
      <c r="D28" s="442">
        <v>40</v>
      </c>
      <c r="E28" s="473">
        <f t="shared" si="5"/>
        <v>4.3478260869565215</v>
      </c>
      <c r="F28" s="481"/>
      <c r="G28" s="441">
        <v>13</v>
      </c>
      <c r="H28" s="482">
        <v>14</v>
      </c>
      <c r="I28" s="473">
        <f t="shared" si="6"/>
        <v>3.7783375314861463</v>
      </c>
      <c r="J28" s="473">
        <f t="shared" si="7"/>
        <v>86.901763224181366</v>
      </c>
      <c r="K28" s="473">
        <f t="shared" si="8"/>
        <v>87.430554587869736</v>
      </c>
      <c r="L28" s="439">
        <f t="shared" si="9"/>
        <v>-0.5287913636883701</v>
      </c>
      <c r="M28" s="544"/>
      <c r="N28" s="624">
        <v>10</v>
      </c>
    </row>
    <row r="29" spans="1:15" x14ac:dyDescent="0.2">
      <c r="A29" s="627" t="s">
        <v>227</v>
      </c>
      <c r="B29" s="443" t="s">
        <v>126</v>
      </c>
      <c r="C29" s="442">
        <v>7</v>
      </c>
      <c r="D29" s="442">
        <v>15</v>
      </c>
      <c r="E29" s="473">
        <f t="shared" si="5"/>
        <v>4.5977011494252871</v>
      </c>
      <c r="F29" s="481"/>
      <c r="G29" s="441">
        <v>12</v>
      </c>
      <c r="H29" s="482">
        <v>31</v>
      </c>
      <c r="I29" s="473">
        <f t="shared" si="6"/>
        <v>3.9946737683089215</v>
      </c>
      <c r="J29" s="473">
        <f t="shared" si="7"/>
        <v>86.884154460719046</v>
      </c>
      <c r="K29" s="473">
        <f t="shared" si="8"/>
        <v>87.430554587869736</v>
      </c>
      <c r="L29" s="439">
        <f t="shared" si="9"/>
        <v>-0.5464001271506902</v>
      </c>
      <c r="M29" s="544"/>
      <c r="N29" s="625" t="s">
        <v>285</v>
      </c>
    </row>
    <row r="30" spans="1:15" x14ac:dyDescent="0.2">
      <c r="A30" t="s">
        <v>232</v>
      </c>
      <c r="B30" s="570" t="s">
        <v>192</v>
      </c>
      <c r="C30" s="449">
        <v>7</v>
      </c>
      <c r="D30" s="449">
        <v>0</v>
      </c>
      <c r="E30" s="538">
        <f t="shared" si="5"/>
        <v>4.7619047619047619</v>
      </c>
      <c r="F30" s="14"/>
      <c r="G30" s="447">
        <v>12</v>
      </c>
      <c r="H30" s="492">
        <v>7</v>
      </c>
      <c r="I30" s="538">
        <f t="shared" si="6"/>
        <v>4.1265474552957357</v>
      </c>
      <c r="J30" s="538">
        <f t="shared" si="7"/>
        <v>86.657496561210451</v>
      </c>
      <c r="K30" s="473">
        <f t="shared" si="8"/>
        <v>87.430554587869736</v>
      </c>
      <c r="L30" s="446">
        <f t="shared" si="9"/>
        <v>-0.77305802665928525</v>
      </c>
      <c r="M30" s="544"/>
      <c r="N30" s="624">
        <v>4</v>
      </c>
    </row>
    <row r="31" spans="1:15" x14ac:dyDescent="0.2">
      <c r="A31" t="s">
        <v>235</v>
      </c>
      <c r="B31" s="448" t="s">
        <v>169</v>
      </c>
      <c r="C31" s="442">
        <v>6</v>
      </c>
      <c r="D31" s="442">
        <v>19</v>
      </c>
      <c r="E31" s="473">
        <f t="shared" si="5"/>
        <v>5.2770448548812663</v>
      </c>
      <c r="F31" s="481"/>
      <c r="G31" s="441">
        <v>10</v>
      </c>
      <c r="H31" s="482">
        <v>58</v>
      </c>
      <c r="I31" s="473">
        <f t="shared" si="6"/>
        <v>4.5592705167173255</v>
      </c>
      <c r="J31" s="473">
        <f t="shared" si="7"/>
        <v>86.398176291793334</v>
      </c>
      <c r="K31" s="473">
        <f t="shared" si="8"/>
        <v>87.430554587869736</v>
      </c>
      <c r="L31" s="490">
        <f t="shared" si="9"/>
        <v>-1.0323782960764021</v>
      </c>
      <c r="M31" s="544"/>
      <c r="N31" s="624">
        <v>4</v>
      </c>
    </row>
    <row r="32" spans="1:15" x14ac:dyDescent="0.2">
      <c r="A32" t="s">
        <v>233</v>
      </c>
      <c r="B32" s="443" t="s">
        <v>172</v>
      </c>
      <c r="C32" s="442">
        <v>6</v>
      </c>
      <c r="D32" s="442">
        <v>8</v>
      </c>
      <c r="E32" s="473">
        <f t="shared" si="5"/>
        <v>5.4347826086956523</v>
      </c>
      <c r="F32" s="481"/>
      <c r="G32" s="441">
        <v>10</v>
      </c>
      <c r="H32" s="482">
        <v>44</v>
      </c>
      <c r="I32" s="473">
        <f t="shared" si="6"/>
        <v>4.658385093167702</v>
      </c>
      <c r="J32" s="473">
        <f t="shared" si="7"/>
        <v>85.714285714285708</v>
      </c>
      <c r="K32" s="473">
        <f t="shared" si="8"/>
        <v>87.430554587869736</v>
      </c>
      <c r="L32" s="439">
        <f t="shared" si="9"/>
        <v>-1.7162688735840277</v>
      </c>
      <c r="M32" s="544"/>
      <c r="N32" s="624">
        <v>4</v>
      </c>
    </row>
    <row r="33" spans="1:16" x14ac:dyDescent="0.2">
      <c r="A33" s="627" t="s">
        <v>234</v>
      </c>
      <c r="B33" s="443" t="s">
        <v>239</v>
      </c>
      <c r="C33" s="442">
        <v>6</v>
      </c>
      <c r="D33" s="442">
        <v>8</v>
      </c>
      <c r="E33" s="473">
        <f t="shared" si="5"/>
        <v>5.4347826086956523</v>
      </c>
      <c r="F33" s="481"/>
      <c r="G33" s="441">
        <v>10</v>
      </c>
      <c r="H33" s="482">
        <v>50</v>
      </c>
      <c r="I33" s="473">
        <f t="shared" si="6"/>
        <v>4.615384615384615</v>
      </c>
      <c r="J33" s="473">
        <f t="shared" si="7"/>
        <v>84.923076923076906</v>
      </c>
      <c r="K33" s="473">
        <f t="shared" si="8"/>
        <v>87.430554587869736</v>
      </c>
      <c r="L33" s="439">
        <f t="shared" si="9"/>
        <v>-2.5074776647928303</v>
      </c>
      <c r="M33" s="544"/>
      <c r="N33" s="624">
        <v>6</v>
      </c>
      <c r="P33" s="627"/>
    </row>
  </sheetData>
  <mergeCells count="2">
    <mergeCell ref="C4:D4"/>
    <mergeCell ref="C20:D20"/>
  </mergeCells>
  <pageMargins left="0.7" right="0.7" top="0.75" bottom="0.75" header="0.3" footer="0.3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opLeftCell="A22" workbookViewId="0">
      <selection activeCell="P50" sqref="P50"/>
    </sheetView>
  </sheetViews>
  <sheetFormatPr defaultRowHeight="12.75" x14ac:dyDescent="0.2"/>
  <cols>
    <col min="1" max="1" width="21.85546875" bestFit="1" customWidth="1"/>
    <col min="2" max="2" width="10.140625" bestFit="1" customWidth="1"/>
    <col min="12" max="12" width="10.140625" customWidth="1"/>
    <col min="14" max="14" width="18.42578125" bestFit="1" customWidth="1"/>
    <col min="15" max="15" width="13.5703125" bestFit="1" customWidth="1"/>
  </cols>
  <sheetData>
    <row r="1" spans="1:12" x14ac:dyDescent="0.2">
      <c r="A1" s="1" t="s">
        <v>278</v>
      </c>
    </row>
    <row r="4" spans="1:12" s="571" customFormat="1" x14ac:dyDescent="0.2">
      <c r="A4" s="450" t="s">
        <v>242</v>
      </c>
      <c r="C4" s="571" t="s">
        <v>280</v>
      </c>
      <c r="F4" s="619" t="s">
        <v>3</v>
      </c>
      <c r="G4" s="571" t="s">
        <v>281</v>
      </c>
      <c r="I4" s="620"/>
      <c r="J4" s="621" t="s">
        <v>4</v>
      </c>
      <c r="K4" s="622" t="s">
        <v>5</v>
      </c>
      <c r="L4" s="623" t="s">
        <v>282</v>
      </c>
    </row>
    <row r="5" spans="1:12" x14ac:dyDescent="0.2">
      <c r="A5" s="1" t="s">
        <v>279</v>
      </c>
      <c r="B5" s="1" t="s">
        <v>200</v>
      </c>
      <c r="C5" s="12" t="s">
        <v>6</v>
      </c>
      <c r="D5" s="2" t="s">
        <v>7</v>
      </c>
      <c r="E5" s="1" t="s">
        <v>8</v>
      </c>
      <c r="F5" s="574" t="s">
        <v>246</v>
      </c>
      <c r="G5" s="12" t="s">
        <v>247</v>
      </c>
      <c r="H5" s="2" t="s">
        <v>248</v>
      </c>
      <c r="I5" s="572" t="s">
        <v>249</v>
      </c>
      <c r="J5" s="468" t="s">
        <v>9</v>
      </c>
      <c r="K5" s="573" t="s">
        <v>250</v>
      </c>
      <c r="L5" s="12" t="s">
        <v>10</v>
      </c>
    </row>
    <row r="6" spans="1:12" ht="15" x14ac:dyDescent="0.25">
      <c r="A6" s="585" t="s">
        <v>266</v>
      </c>
      <c r="B6" s="443" t="s">
        <v>261</v>
      </c>
      <c r="C6" s="576">
        <v>6</v>
      </c>
      <c r="D6" s="577">
        <v>5</v>
      </c>
      <c r="E6" s="444">
        <f>1/((SUM(C6*60,D6))/2000)</f>
        <v>5.4794520547945202</v>
      </c>
      <c r="F6" s="1"/>
      <c r="G6" s="579">
        <v>2</v>
      </c>
      <c r="H6" s="580">
        <v>2</v>
      </c>
      <c r="I6" s="581">
        <f>$F$5/(G6*60+H6)</f>
        <v>5.7377049180327866</v>
      </c>
      <c r="J6" s="582">
        <f>(I6/E6)*100</f>
        <v>104.71311475409837</v>
      </c>
      <c r="K6" s="612">
        <f>AVERAGE($J$6:$J$10)</f>
        <v>102.47132938782528</v>
      </c>
      <c r="L6" s="584">
        <f>(J6-K6)</f>
        <v>2.241785366273092</v>
      </c>
    </row>
    <row r="7" spans="1:12" ht="15" x14ac:dyDescent="0.25">
      <c r="A7" s="609" t="s">
        <v>268</v>
      </c>
      <c r="B7" s="443" t="s">
        <v>192</v>
      </c>
      <c r="C7" s="576">
        <v>7</v>
      </c>
      <c r="D7" s="577">
        <v>0</v>
      </c>
      <c r="E7" s="4">
        <f>1/((SUM(C7*60,D7))/2000)</f>
        <v>4.7619047619047619</v>
      </c>
      <c r="F7" s="531"/>
      <c r="G7" s="588">
        <v>2</v>
      </c>
      <c r="H7" s="580">
        <v>23</v>
      </c>
      <c r="I7" s="589">
        <f>$F$5/(G7*60+H7)</f>
        <v>4.895104895104895</v>
      </c>
      <c r="J7" s="582">
        <f>(I7/E7)*100</f>
        <v>102.79720279720279</v>
      </c>
      <c r="K7" s="583">
        <f>AVERAGE($J$6:$J$9)</f>
        <v>102.47132938782528</v>
      </c>
      <c r="L7" s="584">
        <f>(J7-K7)</f>
        <v>0.32587340937750753</v>
      </c>
    </row>
    <row r="8" spans="1:12" x14ac:dyDescent="0.2">
      <c r="A8" s="618" t="s">
        <v>264</v>
      </c>
      <c r="B8" s="443" t="s">
        <v>265</v>
      </c>
      <c r="C8" s="576">
        <v>5</v>
      </c>
      <c r="D8" s="577">
        <v>51</v>
      </c>
      <c r="E8" s="444">
        <f>1/((SUM(C8*60,D8))/2000)</f>
        <v>5.6980056980056988</v>
      </c>
      <c r="F8" s="578"/>
      <c r="G8" s="579">
        <v>2</v>
      </c>
      <c r="H8" s="580">
        <v>0</v>
      </c>
      <c r="I8" s="581">
        <f>$F$5/(G8*60+H8)</f>
        <v>5.833333333333333</v>
      </c>
      <c r="J8" s="582">
        <f>(I8/E8)*100</f>
        <v>102.37499999999997</v>
      </c>
      <c r="K8" s="612">
        <f>AVERAGE($J$6:$J$10)</f>
        <v>102.47132938782528</v>
      </c>
      <c r="L8" s="584">
        <f>(J8-K8)</f>
        <v>-9.6329387825306867E-2</v>
      </c>
    </row>
    <row r="9" spans="1:12" x14ac:dyDescent="0.2">
      <c r="A9" s="586" t="s">
        <v>267</v>
      </c>
      <c r="B9" s="443" t="s">
        <v>192</v>
      </c>
      <c r="C9" s="576">
        <v>7</v>
      </c>
      <c r="D9" s="577">
        <v>0</v>
      </c>
      <c r="E9" s="444">
        <f>1/((SUM(C9*60,D9))/2000)</f>
        <v>4.7619047619047619</v>
      </c>
      <c r="F9" s="455"/>
      <c r="G9" s="579">
        <v>2</v>
      </c>
      <c r="H9" s="580">
        <v>27</v>
      </c>
      <c r="I9" s="581">
        <f>$F$5/(G9*60+H9)</f>
        <v>4.7619047619047619</v>
      </c>
      <c r="J9" s="582">
        <f>(I9/E9)*100</f>
        <v>100</v>
      </c>
      <c r="K9" s="612">
        <f>AVERAGE($J$6:$J$10)</f>
        <v>102.47132938782528</v>
      </c>
      <c r="L9" s="584">
        <f>(J9-K9)</f>
        <v>-2.4713293878252784</v>
      </c>
    </row>
    <row r="10" spans="1:12" x14ac:dyDescent="0.2">
      <c r="A10" s="613" t="s">
        <v>262</v>
      </c>
      <c r="B10" s="611"/>
      <c r="C10" s="576"/>
      <c r="D10" s="577"/>
      <c r="E10" s="4"/>
      <c r="F10" s="1"/>
      <c r="G10" s="588"/>
      <c r="H10" s="580"/>
      <c r="I10" s="589"/>
      <c r="J10" s="582"/>
      <c r="K10" s="583"/>
      <c r="L10" s="584"/>
    </row>
    <row r="11" spans="1:12" x14ac:dyDescent="0.2">
      <c r="A11" s="1" t="s">
        <v>279</v>
      </c>
      <c r="B11" s="1" t="s">
        <v>200</v>
      </c>
      <c r="C11" s="12" t="s">
        <v>6</v>
      </c>
      <c r="D11" s="2" t="s">
        <v>7</v>
      </c>
      <c r="E11" s="1" t="s">
        <v>8</v>
      </c>
      <c r="F11" s="574" t="s">
        <v>246</v>
      </c>
      <c r="G11" s="12" t="s">
        <v>247</v>
      </c>
      <c r="H11" s="2" t="s">
        <v>248</v>
      </c>
      <c r="I11" s="572" t="s">
        <v>249</v>
      </c>
      <c r="J11" s="468" t="s">
        <v>9</v>
      </c>
      <c r="K11" s="573" t="s">
        <v>250</v>
      </c>
      <c r="L11" s="12" t="s">
        <v>10</v>
      </c>
    </row>
    <row r="12" spans="1:12" ht="15" x14ac:dyDescent="0.25">
      <c r="A12" s="585" t="s">
        <v>266</v>
      </c>
      <c r="B12" s="443" t="s">
        <v>261</v>
      </c>
      <c r="C12" s="576">
        <v>6</v>
      </c>
      <c r="D12" s="577">
        <v>5</v>
      </c>
      <c r="E12" s="444">
        <f>1/((SUM(C12*60,D12))/2000)</f>
        <v>5.4794520547945202</v>
      </c>
      <c r="F12" s="455"/>
      <c r="G12" s="579">
        <v>2</v>
      </c>
      <c r="H12" s="580">
        <v>10</v>
      </c>
      <c r="I12" s="581">
        <f>$F$5/(G12*60+H12)</f>
        <v>5.384615384615385</v>
      </c>
      <c r="J12" s="582">
        <f>(I12/E12)*100</f>
        <v>98.269230769230788</v>
      </c>
      <c r="K12" s="583">
        <f>AVERAGE($J$12:$J$15)</f>
        <v>96.233575634891423</v>
      </c>
      <c r="L12" s="584">
        <f>(J12-K12)</f>
        <v>2.0356551343393647</v>
      </c>
    </row>
    <row r="13" spans="1:12" ht="15" x14ac:dyDescent="0.25">
      <c r="A13" s="609" t="s">
        <v>268</v>
      </c>
      <c r="B13" s="590" t="s">
        <v>192</v>
      </c>
      <c r="C13" s="576">
        <v>7</v>
      </c>
      <c r="D13" s="577">
        <v>0</v>
      </c>
      <c r="E13" s="444">
        <f>1/((SUM(C13*60,D13))/2000)</f>
        <v>4.7619047619047619</v>
      </c>
      <c r="F13" s="455"/>
      <c r="G13" s="579">
        <v>2</v>
      </c>
      <c r="H13" s="580">
        <v>32</v>
      </c>
      <c r="I13" s="581">
        <f>$F$5/(G13*60+H13)</f>
        <v>4.6052631578947372</v>
      </c>
      <c r="J13" s="582">
        <f>(I13/E13)*100</f>
        <v>96.71052631578948</v>
      </c>
      <c r="K13" s="583">
        <f>AVERAGE($J$12:$J$15)</f>
        <v>96.233575634891423</v>
      </c>
      <c r="L13" s="582">
        <f>(J13-K13)</f>
        <v>0.47695068089805659</v>
      </c>
    </row>
    <row r="14" spans="1:12" x14ac:dyDescent="0.2">
      <c r="A14" s="586" t="s">
        <v>267</v>
      </c>
      <c r="B14" s="443" t="s">
        <v>192</v>
      </c>
      <c r="C14" s="576">
        <v>7</v>
      </c>
      <c r="D14" s="577">
        <v>0</v>
      </c>
      <c r="E14" s="444">
        <f>1/((SUM(C14*60,D14))/2000)</f>
        <v>4.7619047619047619</v>
      </c>
      <c r="F14" s="455"/>
      <c r="G14" s="579">
        <v>2</v>
      </c>
      <c r="H14" s="580">
        <v>34</v>
      </c>
      <c r="I14" s="581">
        <f>$F$5/(G14*60+H14)</f>
        <v>4.5454545454545459</v>
      </c>
      <c r="J14" s="582">
        <f>(I14/E14)*100</f>
        <v>95.454545454545453</v>
      </c>
      <c r="K14" s="583">
        <f>AVERAGE($J$12:$J$15)</f>
        <v>96.233575634891423</v>
      </c>
      <c r="L14" s="582">
        <f>(J14-K14)</f>
        <v>-0.77903018034596982</v>
      </c>
    </row>
    <row r="15" spans="1:12" x14ac:dyDescent="0.2">
      <c r="A15" s="618" t="s">
        <v>264</v>
      </c>
      <c r="B15" s="443" t="s">
        <v>265</v>
      </c>
      <c r="C15" s="576">
        <v>5</v>
      </c>
      <c r="D15" s="577">
        <v>51</v>
      </c>
      <c r="E15" s="444">
        <f>1/((SUM(C15*60,D15))/2000)</f>
        <v>5.6980056980056988</v>
      </c>
      <c r="F15" s="455"/>
      <c r="G15" s="579">
        <v>2</v>
      </c>
      <c r="H15" s="580">
        <v>10</v>
      </c>
      <c r="I15" s="581">
        <f>$F$5/(G15*60+H15)</f>
        <v>5.384615384615385</v>
      </c>
      <c r="J15" s="582">
        <f>(I15/E15)*100</f>
        <v>94.5</v>
      </c>
      <c r="K15" s="583">
        <f>AVERAGE($J$12:$J$15)</f>
        <v>96.233575634891423</v>
      </c>
      <c r="L15" s="582">
        <f>(J15-K15)</f>
        <v>-1.7335756348914231</v>
      </c>
    </row>
    <row r="16" spans="1:12" x14ac:dyDescent="0.2">
      <c r="A16" s="454"/>
      <c r="I16" s="602"/>
      <c r="J16" s="602"/>
      <c r="K16" s="572"/>
      <c r="L16" s="602"/>
    </row>
    <row r="17" spans="1:12" x14ac:dyDescent="0.2">
      <c r="A17" s="454"/>
      <c r="I17" s="602"/>
      <c r="J17" s="602"/>
      <c r="K17" s="572"/>
      <c r="L17" s="602"/>
    </row>
    <row r="18" spans="1:12" x14ac:dyDescent="0.2">
      <c r="A18" s="451" t="s">
        <v>242</v>
      </c>
      <c r="B18" s="571" t="s">
        <v>243</v>
      </c>
      <c r="C18" s="1"/>
      <c r="D18" s="1"/>
      <c r="E18" s="1"/>
      <c r="F18" s="452" t="s">
        <v>3</v>
      </c>
      <c r="G18" s="1"/>
      <c r="H18" s="1"/>
      <c r="I18" s="572"/>
      <c r="J18" s="468" t="s">
        <v>4</v>
      </c>
      <c r="K18" s="573" t="s">
        <v>5</v>
      </c>
      <c r="L18" s="12"/>
    </row>
    <row r="19" spans="1:12" x14ac:dyDescent="0.2">
      <c r="A19" s="1" t="s">
        <v>244</v>
      </c>
      <c r="B19" s="1" t="s">
        <v>245</v>
      </c>
      <c r="C19" s="12" t="s">
        <v>6</v>
      </c>
      <c r="D19" s="2" t="s">
        <v>7</v>
      </c>
      <c r="E19" s="1" t="s">
        <v>8</v>
      </c>
      <c r="F19" s="574" t="s">
        <v>246</v>
      </c>
      <c r="G19" s="12" t="s">
        <v>247</v>
      </c>
      <c r="H19" s="2" t="s">
        <v>248</v>
      </c>
      <c r="I19" s="572" t="s">
        <v>249</v>
      </c>
      <c r="J19" s="468" t="s">
        <v>9</v>
      </c>
      <c r="K19" s="573" t="s">
        <v>250</v>
      </c>
      <c r="L19" s="12" t="s">
        <v>10</v>
      </c>
    </row>
    <row r="20" spans="1:12" x14ac:dyDescent="0.2">
      <c r="A20" s="601" t="s">
        <v>272</v>
      </c>
      <c r="B20" s="443" t="s">
        <v>276</v>
      </c>
      <c r="C20" s="576">
        <v>6</v>
      </c>
      <c r="D20" s="577">
        <v>39</v>
      </c>
      <c r="E20" s="444">
        <f t="shared" ref="E20:E25" si="0">1/((SUM(C20*60,D20))/2000)</f>
        <v>5.0125313283208017</v>
      </c>
      <c r="F20" s="578"/>
      <c r="G20" s="579">
        <v>2</v>
      </c>
      <c r="H20" s="580">
        <v>16</v>
      </c>
      <c r="I20" s="581">
        <f t="shared" ref="I20:I25" si="1">$F$5/(G20*60+H20)</f>
        <v>5.1470588235294121</v>
      </c>
      <c r="J20" s="582">
        <f t="shared" ref="J20:J25" si="2">(I20/E20)*100</f>
        <v>102.68382352941178</v>
      </c>
      <c r="K20" s="612">
        <f>AVERAGE($J$20:$J$25)</f>
        <v>98.412190744118035</v>
      </c>
      <c r="L20" s="584">
        <f t="shared" ref="L20:L25" si="3">(J20-K20)</f>
        <v>4.2716327852937468</v>
      </c>
    </row>
    <row r="21" spans="1:12" x14ac:dyDescent="0.2">
      <c r="A21" s="616" t="s">
        <v>273</v>
      </c>
      <c r="B21" s="611" t="s">
        <v>169</v>
      </c>
      <c r="C21" s="576">
        <v>6</v>
      </c>
      <c r="D21" s="577">
        <v>19</v>
      </c>
      <c r="E21" s="444">
        <f t="shared" si="0"/>
        <v>5.2770448548812663</v>
      </c>
      <c r="F21" s="455"/>
      <c r="G21" s="579">
        <v>2</v>
      </c>
      <c r="H21" s="580">
        <v>12</v>
      </c>
      <c r="I21" s="581">
        <f t="shared" si="1"/>
        <v>5.3030303030303028</v>
      </c>
      <c r="J21" s="582">
        <f t="shared" si="2"/>
        <v>100.49242424242424</v>
      </c>
      <c r="K21" s="612">
        <f t="shared" ref="K21:K25" si="4">AVERAGE($J$20:$J$25)</f>
        <v>98.412190744118035</v>
      </c>
      <c r="L21" s="584">
        <f t="shared" si="3"/>
        <v>2.0802334983061996</v>
      </c>
    </row>
    <row r="22" spans="1:12" ht="15" x14ac:dyDescent="0.25">
      <c r="A22" s="587" t="s">
        <v>269</v>
      </c>
      <c r="B22" s="443" t="s">
        <v>69</v>
      </c>
      <c r="C22" s="576">
        <v>7</v>
      </c>
      <c r="D22" s="577">
        <v>58</v>
      </c>
      <c r="E22" s="444">
        <f t="shared" si="0"/>
        <v>4.1841004184100417</v>
      </c>
      <c r="F22" s="455"/>
      <c r="G22" s="579">
        <v>2</v>
      </c>
      <c r="H22" s="580">
        <v>52</v>
      </c>
      <c r="I22" s="581">
        <f t="shared" si="1"/>
        <v>4.0697674418604652</v>
      </c>
      <c r="J22" s="582">
        <f t="shared" si="2"/>
        <v>97.267441860465127</v>
      </c>
      <c r="K22" s="612">
        <f t="shared" si="4"/>
        <v>98.412190744118035</v>
      </c>
      <c r="L22" s="584">
        <f t="shared" si="3"/>
        <v>-1.1447488836529089</v>
      </c>
    </row>
    <row r="23" spans="1:12" x14ac:dyDescent="0.2">
      <c r="A23" s="610" t="s">
        <v>274</v>
      </c>
      <c r="B23" s="611" t="s">
        <v>172</v>
      </c>
      <c r="C23" s="576">
        <v>6</v>
      </c>
      <c r="D23" s="577">
        <v>8</v>
      </c>
      <c r="E23" s="444">
        <f t="shared" si="0"/>
        <v>5.4347826086956523</v>
      </c>
      <c r="F23" s="455"/>
      <c r="G23" s="579">
        <v>2</v>
      </c>
      <c r="H23" s="580">
        <v>12</v>
      </c>
      <c r="I23" s="581">
        <f t="shared" si="1"/>
        <v>5.3030303030303028</v>
      </c>
      <c r="J23" s="582">
        <f t="shared" si="2"/>
        <v>97.575757575757578</v>
      </c>
      <c r="K23" s="612">
        <f t="shared" si="4"/>
        <v>98.412190744118035</v>
      </c>
      <c r="L23" s="584">
        <f t="shared" si="3"/>
        <v>-0.83643316836045756</v>
      </c>
    </row>
    <row r="24" spans="1:12" ht="15" x14ac:dyDescent="0.25">
      <c r="A24" s="587" t="s">
        <v>170</v>
      </c>
      <c r="B24" s="443" t="s">
        <v>130</v>
      </c>
      <c r="C24" s="576">
        <v>7</v>
      </c>
      <c r="D24" s="577">
        <v>40</v>
      </c>
      <c r="E24" s="444">
        <f t="shared" si="0"/>
        <v>4.3478260869565215</v>
      </c>
      <c r="F24" s="1"/>
      <c r="G24" s="579">
        <v>2</v>
      </c>
      <c r="H24" s="580">
        <v>47</v>
      </c>
      <c r="I24" s="581">
        <f t="shared" si="1"/>
        <v>4.1916167664670656</v>
      </c>
      <c r="J24" s="582">
        <f t="shared" si="2"/>
        <v>96.407185628742511</v>
      </c>
      <c r="K24" s="612">
        <f t="shared" si="4"/>
        <v>98.412190744118035</v>
      </c>
      <c r="L24" s="584">
        <f t="shared" si="3"/>
        <v>-2.0050051153755248</v>
      </c>
    </row>
    <row r="25" spans="1:12" x14ac:dyDescent="0.2">
      <c r="A25" s="586" t="s">
        <v>270</v>
      </c>
      <c r="B25" s="443" t="s">
        <v>275</v>
      </c>
      <c r="C25" s="576">
        <v>7</v>
      </c>
      <c r="D25" s="577">
        <v>52</v>
      </c>
      <c r="E25" s="444">
        <f t="shared" si="0"/>
        <v>4.2372881355932206</v>
      </c>
      <c r="F25" s="455"/>
      <c r="G25" s="579">
        <v>2</v>
      </c>
      <c r="H25" s="580">
        <v>52</v>
      </c>
      <c r="I25" s="581">
        <f t="shared" si="1"/>
        <v>4.0697674418604652</v>
      </c>
      <c r="J25" s="582">
        <f t="shared" si="2"/>
        <v>96.046511627906966</v>
      </c>
      <c r="K25" s="612">
        <f t="shared" si="4"/>
        <v>98.412190744118035</v>
      </c>
      <c r="L25" s="584">
        <f t="shared" si="3"/>
        <v>-2.3656791162110693</v>
      </c>
    </row>
    <row r="26" spans="1:12" x14ac:dyDescent="0.2">
      <c r="A26" s="613" t="s">
        <v>262</v>
      </c>
      <c r="B26" s="611"/>
      <c r="C26" s="576"/>
      <c r="D26" s="577"/>
      <c r="E26" s="444"/>
      <c r="F26" s="455"/>
      <c r="G26" s="579"/>
      <c r="H26" s="580"/>
      <c r="I26" s="581"/>
      <c r="J26" s="582"/>
      <c r="K26" s="583"/>
      <c r="L26" s="584"/>
    </row>
    <row r="27" spans="1:12" x14ac:dyDescent="0.2">
      <c r="A27" s="591" t="s">
        <v>244</v>
      </c>
      <c r="B27" s="592" t="s">
        <v>245</v>
      </c>
      <c r="C27" s="593" t="s">
        <v>251</v>
      </c>
      <c r="D27" s="594" t="s">
        <v>252</v>
      </c>
      <c r="E27" s="595" t="s">
        <v>253</v>
      </c>
      <c r="F27" s="596" t="s">
        <v>254</v>
      </c>
      <c r="G27" s="597" t="s">
        <v>255</v>
      </c>
      <c r="H27" s="594" t="s">
        <v>256</v>
      </c>
      <c r="I27" s="598" t="s">
        <v>257</v>
      </c>
      <c r="J27" s="599" t="s">
        <v>258</v>
      </c>
      <c r="K27" s="600" t="s">
        <v>259</v>
      </c>
      <c r="L27" s="599" t="s">
        <v>260</v>
      </c>
    </row>
    <row r="28" spans="1:12" x14ac:dyDescent="0.2">
      <c r="A28" s="601" t="s">
        <v>272</v>
      </c>
      <c r="B28" s="443" t="s">
        <v>276</v>
      </c>
      <c r="C28" s="576">
        <v>6</v>
      </c>
      <c r="D28" s="577">
        <v>39</v>
      </c>
      <c r="E28" s="444">
        <f t="shared" ref="E28:E34" si="5">1/((SUM(C28*60,D28))/2000)</f>
        <v>5.0125313283208017</v>
      </c>
      <c r="F28" s="578"/>
      <c r="G28" s="579">
        <v>2</v>
      </c>
      <c r="H28" s="580">
        <v>13</v>
      </c>
      <c r="I28" s="589">
        <f t="shared" ref="I28:I34" si="6">$F$5/(G28*60+H28)</f>
        <v>5.2631578947368425</v>
      </c>
      <c r="J28" s="614">
        <f t="shared" ref="J28:J34" si="7">(I28/E28)*100</f>
        <v>105</v>
      </c>
      <c r="K28" s="615">
        <f t="shared" ref="K28:K34" si="8">AVERAGE($J$28:$J$34)</f>
        <v>99.901034165178359</v>
      </c>
      <c r="L28" s="584">
        <f t="shared" ref="L28:L34" si="9">(J28-K28)</f>
        <v>5.0989658348216409</v>
      </c>
    </row>
    <row r="29" spans="1:12" x14ac:dyDescent="0.2">
      <c r="A29" s="616" t="s">
        <v>273</v>
      </c>
      <c r="B29" s="611" t="s">
        <v>169</v>
      </c>
      <c r="C29" s="576">
        <v>6</v>
      </c>
      <c r="D29" s="577">
        <v>19</v>
      </c>
      <c r="E29" s="444">
        <f t="shared" si="5"/>
        <v>5.2770448548812663</v>
      </c>
      <c r="F29" s="455"/>
      <c r="G29" s="579">
        <v>2</v>
      </c>
      <c r="H29" s="580">
        <v>9</v>
      </c>
      <c r="I29" s="589">
        <f t="shared" si="6"/>
        <v>5.4263565891472867</v>
      </c>
      <c r="J29" s="614">
        <f t="shared" si="7"/>
        <v>102.82945736434108</v>
      </c>
      <c r="K29" s="615">
        <f t="shared" si="8"/>
        <v>99.901034165178359</v>
      </c>
      <c r="L29" s="614">
        <f t="shared" si="9"/>
        <v>2.9284231991627223</v>
      </c>
    </row>
    <row r="30" spans="1:12" x14ac:dyDescent="0.2">
      <c r="A30" s="610" t="s">
        <v>274</v>
      </c>
      <c r="B30" s="617" t="s">
        <v>172</v>
      </c>
      <c r="C30" s="576">
        <v>6</v>
      </c>
      <c r="D30" s="577">
        <v>8</v>
      </c>
      <c r="E30" s="444">
        <f t="shared" si="5"/>
        <v>5.4347826086956523</v>
      </c>
      <c r="F30" s="455"/>
      <c r="G30" s="579">
        <v>2</v>
      </c>
      <c r="H30" s="580">
        <v>8</v>
      </c>
      <c r="I30" s="589">
        <f t="shared" si="6"/>
        <v>5.46875</v>
      </c>
      <c r="J30" s="614">
        <f t="shared" si="7"/>
        <v>100.62499999999999</v>
      </c>
      <c r="K30" s="615">
        <f t="shared" si="8"/>
        <v>99.901034165178359</v>
      </c>
      <c r="L30" s="614">
        <f t="shared" si="9"/>
        <v>0.72396583482162669</v>
      </c>
    </row>
    <row r="31" spans="1:12" ht="15" x14ac:dyDescent="0.25">
      <c r="A31" s="587" t="s">
        <v>170</v>
      </c>
      <c r="B31" s="590" t="s">
        <v>130</v>
      </c>
      <c r="C31" s="442">
        <v>7</v>
      </c>
      <c r="D31" s="577">
        <v>40</v>
      </c>
      <c r="E31" s="444">
        <f t="shared" si="5"/>
        <v>4.3478260869565215</v>
      </c>
      <c r="F31" s="1"/>
      <c r="G31" s="579">
        <v>2</v>
      </c>
      <c r="H31" s="580">
        <v>41</v>
      </c>
      <c r="I31" s="581">
        <f t="shared" si="6"/>
        <v>4.3478260869565215</v>
      </c>
      <c r="J31" s="582">
        <f t="shared" si="7"/>
        <v>100</v>
      </c>
      <c r="K31" s="583">
        <f t="shared" si="8"/>
        <v>99.901034165178359</v>
      </c>
      <c r="L31" s="582">
        <f t="shared" si="9"/>
        <v>9.8965834821640897E-2</v>
      </c>
    </row>
    <row r="32" spans="1:12" x14ac:dyDescent="0.2">
      <c r="A32" s="586" t="s">
        <v>271</v>
      </c>
      <c r="B32" s="443" t="s">
        <v>73</v>
      </c>
      <c r="C32" s="576">
        <v>7</v>
      </c>
      <c r="D32" s="577">
        <v>31</v>
      </c>
      <c r="E32" s="4">
        <f t="shared" si="5"/>
        <v>4.434589800443459</v>
      </c>
      <c r="F32" s="531"/>
      <c r="G32" s="588">
        <v>2</v>
      </c>
      <c r="H32" s="580">
        <v>40</v>
      </c>
      <c r="I32" s="581">
        <f t="shared" si="6"/>
        <v>4.375</v>
      </c>
      <c r="J32" s="582">
        <f t="shared" si="7"/>
        <v>98.65625</v>
      </c>
      <c r="K32" s="615">
        <f t="shared" si="8"/>
        <v>99.901034165178359</v>
      </c>
      <c r="L32" s="582">
        <f t="shared" si="9"/>
        <v>-1.2447841651783591</v>
      </c>
    </row>
    <row r="33" spans="1:16" ht="15" x14ac:dyDescent="0.25">
      <c r="A33" s="587" t="s">
        <v>269</v>
      </c>
      <c r="B33" s="443" t="s">
        <v>69</v>
      </c>
      <c r="C33" s="576">
        <v>7</v>
      </c>
      <c r="D33" s="577">
        <v>58</v>
      </c>
      <c r="E33" s="444">
        <f t="shared" si="5"/>
        <v>4.1841004184100417</v>
      </c>
      <c r="F33" s="455"/>
      <c r="G33" s="579">
        <v>2</v>
      </c>
      <c r="H33" s="580">
        <v>53</v>
      </c>
      <c r="I33" s="581">
        <f t="shared" si="6"/>
        <v>4.0462427745664744</v>
      </c>
      <c r="J33" s="582">
        <f t="shared" si="7"/>
        <v>96.705202312138738</v>
      </c>
      <c r="K33" s="615">
        <f t="shared" si="8"/>
        <v>99.901034165178359</v>
      </c>
      <c r="L33" s="582">
        <f t="shared" si="9"/>
        <v>-3.1958318530396213</v>
      </c>
    </row>
    <row r="34" spans="1:16" x14ac:dyDescent="0.2">
      <c r="A34" s="586" t="s">
        <v>270</v>
      </c>
      <c r="B34" s="443" t="s">
        <v>275</v>
      </c>
      <c r="C34" s="576">
        <v>7</v>
      </c>
      <c r="D34" s="577">
        <v>52</v>
      </c>
      <c r="E34" s="444">
        <f t="shared" si="5"/>
        <v>4.2372881355932206</v>
      </c>
      <c r="F34" s="455"/>
      <c r="G34" s="579">
        <v>2</v>
      </c>
      <c r="H34" s="580">
        <v>53</v>
      </c>
      <c r="I34" s="581">
        <f t="shared" si="6"/>
        <v>4.0462427745664744</v>
      </c>
      <c r="J34" s="582">
        <f t="shared" si="7"/>
        <v>95.491329479768794</v>
      </c>
      <c r="K34" s="583">
        <f t="shared" si="8"/>
        <v>99.901034165178359</v>
      </c>
      <c r="L34" s="582">
        <f t="shared" si="9"/>
        <v>-4.4097046854095652</v>
      </c>
    </row>
    <row r="35" spans="1:16" x14ac:dyDescent="0.2">
      <c r="A35" s="616"/>
      <c r="B35" s="611"/>
      <c r="C35" s="442"/>
      <c r="D35" s="442"/>
      <c r="E35" s="444"/>
      <c r="F35" s="455"/>
      <c r="G35" s="441"/>
      <c r="H35" s="482"/>
      <c r="I35" s="589"/>
      <c r="J35" s="614"/>
      <c r="K35" s="615"/>
      <c r="L35" s="614"/>
    </row>
    <row r="36" spans="1:16" x14ac:dyDescent="0.2">
      <c r="A36" s="616"/>
      <c r="B36" s="611"/>
      <c r="C36" s="442"/>
      <c r="D36" s="442"/>
      <c r="E36" s="444"/>
      <c r="F36" s="455"/>
      <c r="G36" s="441"/>
      <c r="H36" s="482"/>
      <c r="I36" s="589"/>
      <c r="J36" s="614"/>
      <c r="K36" s="615"/>
      <c r="L36" s="614"/>
    </row>
    <row r="37" spans="1:16" x14ac:dyDescent="0.2">
      <c r="A37" s="616"/>
      <c r="B37" s="611"/>
      <c r="C37" s="442"/>
      <c r="D37" s="442"/>
      <c r="E37" s="444"/>
      <c r="F37" s="455"/>
      <c r="G37" s="441"/>
      <c r="H37" s="482"/>
      <c r="I37" s="589"/>
      <c r="J37" s="614"/>
      <c r="K37" s="615"/>
      <c r="L37" s="614"/>
    </row>
    <row r="38" spans="1:16" x14ac:dyDescent="0.2">
      <c r="A38" s="451" t="s">
        <v>263</v>
      </c>
      <c r="B38" s="1"/>
      <c r="C38" s="1"/>
      <c r="D38" s="1"/>
      <c r="E38" s="1"/>
      <c r="F38" s="452" t="s">
        <v>277</v>
      </c>
      <c r="G38" s="1"/>
      <c r="H38" s="1"/>
      <c r="I38" s="572"/>
      <c r="J38" s="468" t="s">
        <v>4</v>
      </c>
      <c r="K38" s="573" t="s">
        <v>5</v>
      </c>
      <c r="L38" s="12"/>
      <c r="N38" s="1" t="s">
        <v>294</v>
      </c>
      <c r="O38" s="1" t="s">
        <v>296</v>
      </c>
    </row>
    <row r="39" spans="1:16" x14ac:dyDescent="0.2">
      <c r="A39" s="1" t="s">
        <v>244</v>
      </c>
      <c r="B39" s="1" t="s">
        <v>245</v>
      </c>
      <c r="C39" s="12" t="s">
        <v>6</v>
      </c>
      <c r="D39" s="2" t="s">
        <v>7</v>
      </c>
      <c r="E39" s="1" t="s">
        <v>8</v>
      </c>
      <c r="F39" s="574" t="s">
        <v>246</v>
      </c>
      <c r="G39" s="12" t="s">
        <v>247</v>
      </c>
      <c r="H39" s="2" t="s">
        <v>248</v>
      </c>
      <c r="I39" s="572" t="s">
        <v>249</v>
      </c>
      <c r="J39" s="468" t="s">
        <v>9</v>
      </c>
      <c r="K39" s="573" t="s">
        <v>250</v>
      </c>
      <c r="L39" s="12" t="s">
        <v>10</v>
      </c>
    </row>
    <row r="40" spans="1:16" x14ac:dyDescent="0.2">
      <c r="A40" s="601" t="s">
        <v>272</v>
      </c>
      <c r="B40" s="443" t="s">
        <v>276</v>
      </c>
      <c r="C40" s="576">
        <v>6</v>
      </c>
      <c r="D40" s="577">
        <v>39</v>
      </c>
      <c r="E40" s="486">
        <f t="shared" ref="E40:E49" si="10">1/((SUM(C40*60,D40))/2000)</f>
        <v>5.0125313283208017</v>
      </c>
      <c r="F40" s="530"/>
      <c r="G40" s="603">
        <v>2</v>
      </c>
      <c r="H40" s="604">
        <v>15</v>
      </c>
      <c r="I40" s="605">
        <f t="shared" ref="I40:I49" si="11">$F$39/(G40*60+H40)</f>
        <v>5.1851851851851851</v>
      </c>
      <c r="J40" s="606">
        <f t="shared" ref="J40:J49" si="12">(I40/E40)*100</f>
        <v>103.44444444444446</v>
      </c>
      <c r="K40" s="607">
        <f t="shared" ref="K40:K49" si="13">AVERAGE($J$40:$J$49)</f>
        <v>99.116805527169717</v>
      </c>
      <c r="L40" s="608">
        <f t="shared" ref="L40:L49" si="14">(J40-K40)</f>
        <v>4.32763891727474</v>
      </c>
      <c r="N40">
        <v>1</v>
      </c>
      <c r="O40">
        <v>5</v>
      </c>
    </row>
    <row r="41" spans="1:16" ht="15" x14ac:dyDescent="0.25">
      <c r="A41" s="585" t="s">
        <v>266</v>
      </c>
      <c r="B41" s="443" t="s">
        <v>261</v>
      </c>
      <c r="C41" s="576">
        <v>6</v>
      </c>
      <c r="D41" s="577">
        <v>5</v>
      </c>
      <c r="E41" s="444">
        <f t="shared" si="10"/>
        <v>5.4794520547945202</v>
      </c>
      <c r="F41" s="578"/>
      <c r="G41" s="579">
        <v>2</v>
      </c>
      <c r="H41" s="580">
        <v>6</v>
      </c>
      <c r="I41" s="581">
        <f t="shared" si="11"/>
        <v>5.5555555555555554</v>
      </c>
      <c r="J41" s="582">
        <f t="shared" si="12"/>
        <v>101.38888888888889</v>
      </c>
      <c r="K41" s="607">
        <f t="shared" si="13"/>
        <v>99.116805527169717</v>
      </c>
      <c r="L41" s="584">
        <f t="shared" si="14"/>
        <v>2.2720833617191687</v>
      </c>
      <c r="N41">
        <v>2</v>
      </c>
      <c r="O41">
        <v>4</v>
      </c>
    </row>
    <row r="42" spans="1:16" x14ac:dyDescent="0.2">
      <c r="A42" s="610" t="s">
        <v>273</v>
      </c>
      <c r="B42" s="611" t="s">
        <v>169</v>
      </c>
      <c r="C42" s="576">
        <v>6</v>
      </c>
      <c r="D42" s="577">
        <v>19</v>
      </c>
      <c r="E42" s="4">
        <f t="shared" si="10"/>
        <v>5.2770448548812663</v>
      </c>
      <c r="F42" s="1"/>
      <c r="G42" s="579">
        <v>2</v>
      </c>
      <c r="H42" s="580">
        <v>11</v>
      </c>
      <c r="I42" s="589">
        <f t="shared" si="11"/>
        <v>5.343511450381679</v>
      </c>
      <c r="J42" s="614">
        <f t="shared" si="12"/>
        <v>101.25954198473282</v>
      </c>
      <c r="K42" s="607">
        <f t="shared" si="13"/>
        <v>99.116805527169717</v>
      </c>
      <c r="L42" s="584">
        <f t="shared" si="14"/>
        <v>2.1427364575631032</v>
      </c>
      <c r="N42">
        <v>1</v>
      </c>
      <c r="O42">
        <v>18</v>
      </c>
    </row>
    <row r="43" spans="1:16" ht="15" x14ac:dyDescent="0.25">
      <c r="A43" s="587" t="s">
        <v>268</v>
      </c>
      <c r="B43" s="443" t="s">
        <v>192</v>
      </c>
      <c r="C43" s="576">
        <v>7</v>
      </c>
      <c r="D43" s="577">
        <v>0</v>
      </c>
      <c r="E43" s="444">
        <f t="shared" si="10"/>
        <v>4.7619047619047619</v>
      </c>
      <c r="F43" s="455"/>
      <c r="G43" s="579">
        <v>2</v>
      </c>
      <c r="H43" s="580">
        <v>27</v>
      </c>
      <c r="I43" s="581">
        <f t="shared" si="11"/>
        <v>4.7619047619047619</v>
      </c>
      <c r="J43" s="582">
        <f t="shared" si="12"/>
        <v>100</v>
      </c>
      <c r="K43" s="607">
        <f t="shared" si="13"/>
        <v>99.116805527169717</v>
      </c>
      <c r="L43" s="584">
        <f t="shared" si="14"/>
        <v>0.88319447283028296</v>
      </c>
      <c r="N43">
        <v>1</v>
      </c>
      <c r="O43">
        <v>17</v>
      </c>
    </row>
    <row r="44" spans="1:16" x14ac:dyDescent="0.2">
      <c r="A44" s="616" t="s">
        <v>274</v>
      </c>
      <c r="B44" s="611" t="s">
        <v>172</v>
      </c>
      <c r="C44" s="576">
        <v>6</v>
      </c>
      <c r="D44" s="577">
        <v>8</v>
      </c>
      <c r="E44" s="4">
        <f t="shared" si="10"/>
        <v>5.4347826086956523</v>
      </c>
      <c r="F44" s="1"/>
      <c r="G44" s="579">
        <v>2</v>
      </c>
      <c r="H44" s="580">
        <v>10</v>
      </c>
      <c r="I44" s="589">
        <f t="shared" si="11"/>
        <v>5.384615384615385</v>
      </c>
      <c r="J44" s="614">
        <f t="shared" si="12"/>
        <v>99.07692307692308</v>
      </c>
      <c r="K44" s="607">
        <f t="shared" si="13"/>
        <v>99.116805527169717</v>
      </c>
      <c r="L44" s="584">
        <f t="shared" si="14"/>
        <v>-3.9882450246636836E-2</v>
      </c>
      <c r="N44">
        <v>3</v>
      </c>
      <c r="O44">
        <v>19</v>
      </c>
    </row>
    <row r="45" spans="1:16" x14ac:dyDescent="0.2">
      <c r="A45" s="575" t="s">
        <v>264</v>
      </c>
      <c r="B45" s="443" t="s">
        <v>265</v>
      </c>
      <c r="C45" s="576">
        <v>5</v>
      </c>
      <c r="D45" s="577">
        <v>51</v>
      </c>
      <c r="E45" s="444">
        <f t="shared" si="10"/>
        <v>5.6980056980056988</v>
      </c>
      <c r="F45" s="455"/>
      <c r="G45" s="579">
        <v>2</v>
      </c>
      <c r="H45" s="580">
        <v>5</v>
      </c>
      <c r="I45" s="581">
        <f t="shared" si="11"/>
        <v>5.6</v>
      </c>
      <c r="J45" s="582">
        <f t="shared" si="12"/>
        <v>98.279999999999973</v>
      </c>
      <c r="K45" s="607">
        <f t="shared" si="13"/>
        <v>99.116805527169717</v>
      </c>
      <c r="L45" s="584">
        <f t="shared" si="14"/>
        <v>-0.83680552716974432</v>
      </c>
      <c r="N45" s="1" t="s">
        <v>295</v>
      </c>
    </row>
    <row r="46" spans="1:16" ht="15" x14ac:dyDescent="0.25">
      <c r="A46" s="587" t="s">
        <v>170</v>
      </c>
      <c r="B46" s="443" t="s">
        <v>130</v>
      </c>
      <c r="C46" s="576">
        <v>7</v>
      </c>
      <c r="D46" s="577">
        <v>40</v>
      </c>
      <c r="E46" s="444">
        <f t="shared" si="10"/>
        <v>4.3478260869565215</v>
      </c>
      <c r="F46" s="578"/>
      <c r="G46" s="579">
        <v>2</v>
      </c>
      <c r="H46" s="580">
        <v>44</v>
      </c>
      <c r="I46" s="581">
        <f t="shared" si="11"/>
        <v>4.2682926829268295</v>
      </c>
      <c r="J46" s="582">
        <f t="shared" si="12"/>
        <v>98.170731707317088</v>
      </c>
      <c r="K46" s="607">
        <f t="shared" si="13"/>
        <v>99.116805527169717</v>
      </c>
      <c r="L46" s="584">
        <f t="shared" si="14"/>
        <v>-0.94607381985262862</v>
      </c>
      <c r="N46" s="1">
        <v>1</v>
      </c>
      <c r="O46">
        <v>19</v>
      </c>
    </row>
    <row r="47" spans="1:16" x14ac:dyDescent="0.2">
      <c r="A47" s="586" t="s">
        <v>267</v>
      </c>
      <c r="B47" s="443" t="s">
        <v>192</v>
      </c>
      <c r="C47" s="576">
        <v>7</v>
      </c>
      <c r="D47" s="577">
        <v>0</v>
      </c>
      <c r="E47" s="444">
        <f t="shared" si="10"/>
        <v>4.7619047619047619</v>
      </c>
      <c r="F47" s="455"/>
      <c r="G47" s="579">
        <v>2</v>
      </c>
      <c r="H47" s="580">
        <v>31</v>
      </c>
      <c r="I47" s="581">
        <f t="shared" si="11"/>
        <v>4.6357615894039732</v>
      </c>
      <c r="J47" s="582">
        <f t="shared" si="12"/>
        <v>97.350993377483448</v>
      </c>
      <c r="K47" s="607">
        <f t="shared" si="13"/>
        <v>99.116805527169717</v>
      </c>
      <c r="L47" s="584">
        <f t="shared" si="14"/>
        <v>-1.7658121496862691</v>
      </c>
      <c r="N47" s="1">
        <v>1</v>
      </c>
      <c r="O47">
        <v>25</v>
      </c>
      <c r="P47" s="1" t="s">
        <v>297</v>
      </c>
    </row>
    <row r="48" spans="1:16" ht="15" x14ac:dyDescent="0.25">
      <c r="A48" s="587" t="s">
        <v>269</v>
      </c>
      <c r="B48" s="443" t="s">
        <v>69</v>
      </c>
      <c r="C48" s="576">
        <v>7</v>
      </c>
      <c r="D48" s="577">
        <v>58</v>
      </c>
      <c r="E48" s="444">
        <f t="shared" si="10"/>
        <v>4.1841004184100417</v>
      </c>
      <c r="F48" s="455"/>
      <c r="G48" s="579">
        <v>2</v>
      </c>
      <c r="H48" s="482">
        <v>53</v>
      </c>
      <c r="I48" s="581">
        <f t="shared" si="11"/>
        <v>4.0462427745664744</v>
      </c>
      <c r="J48" s="582">
        <f t="shared" si="12"/>
        <v>96.705202312138738</v>
      </c>
      <c r="K48" s="607">
        <f t="shared" si="13"/>
        <v>99.116805527169717</v>
      </c>
      <c r="L48" s="584">
        <f t="shared" si="14"/>
        <v>-2.4116032150309792</v>
      </c>
      <c r="N48" s="1" t="s">
        <v>295</v>
      </c>
    </row>
    <row r="49" spans="1:16" x14ac:dyDescent="0.2">
      <c r="A49" s="586" t="s">
        <v>270</v>
      </c>
      <c r="B49" s="443" t="s">
        <v>275</v>
      </c>
      <c r="C49" s="576">
        <v>7</v>
      </c>
      <c r="D49" s="577">
        <v>52</v>
      </c>
      <c r="E49" s="444">
        <f t="shared" si="10"/>
        <v>4.2372881355932206</v>
      </c>
      <c r="F49" s="455"/>
      <c r="G49" s="579">
        <v>2</v>
      </c>
      <c r="H49" s="482">
        <v>53</v>
      </c>
      <c r="I49" s="581">
        <f t="shared" si="11"/>
        <v>4.0462427745664744</v>
      </c>
      <c r="J49" s="582">
        <f t="shared" si="12"/>
        <v>95.491329479768794</v>
      </c>
      <c r="K49" s="607">
        <f t="shared" si="13"/>
        <v>99.116805527169717</v>
      </c>
      <c r="L49" s="584">
        <f t="shared" si="14"/>
        <v>-3.6254760474009231</v>
      </c>
      <c r="N49" s="1">
        <v>16</v>
      </c>
      <c r="O49">
        <v>19</v>
      </c>
      <c r="P49" s="1" t="s">
        <v>328</v>
      </c>
    </row>
    <row r="52" spans="1:16" x14ac:dyDescent="0.2">
      <c r="B52" s="2" t="s">
        <v>291</v>
      </c>
      <c r="C52" s="2" t="s">
        <v>292</v>
      </c>
      <c r="D52" s="2" t="s">
        <v>293</v>
      </c>
    </row>
    <row r="53" spans="1:16" x14ac:dyDescent="0.2">
      <c r="A53" s="2" t="s">
        <v>288</v>
      </c>
      <c r="B53" s="626">
        <v>5.7175925925925927E-4</v>
      </c>
      <c r="C53" s="626">
        <v>5.7523148148148147E-4</v>
      </c>
      <c r="D53" s="626"/>
    </row>
    <row r="54" spans="1:16" x14ac:dyDescent="0.2">
      <c r="A54" s="2" t="s">
        <v>289</v>
      </c>
      <c r="B54" s="626">
        <v>5.2083333333333148E-4</v>
      </c>
      <c r="C54" s="626">
        <v>5.5092592592592595E-4</v>
      </c>
      <c r="D54" s="626"/>
    </row>
    <row r="55" spans="1:16" x14ac:dyDescent="0.2">
      <c r="A55" s="2" t="s">
        <v>170</v>
      </c>
      <c r="B55" s="626">
        <v>5.2777777777777773E-4</v>
      </c>
      <c r="C55" s="626">
        <v>5.2349537037037024E-4</v>
      </c>
      <c r="D55" s="626"/>
    </row>
    <row r="56" spans="1:16" x14ac:dyDescent="0.2">
      <c r="A56" s="2" t="s">
        <v>290</v>
      </c>
      <c r="B56" s="626">
        <v>5.4398148148147862E-4</v>
      </c>
      <c r="C56" s="626"/>
      <c r="D56" s="626"/>
    </row>
    <row r="57" spans="1:16" x14ac:dyDescent="0.2">
      <c r="A57" s="2" t="s">
        <v>124</v>
      </c>
      <c r="B57" s="626">
        <v>4.745370370370372E-4</v>
      </c>
      <c r="C57" s="626">
        <v>4.7685185185185195E-4</v>
      </c>
      <c r="D57" s="626"/>
    </row>
    <row r="58" spans="1:16" x14ac:dyDescent="0.2">
      <c r="A58" s="2" t="s">
        <v>272</v>
      </c>
      <c r="B58" s="626">
        <v>4.0509259259260272E-4</v>
      </c>
      <c r="C58" s="626"/>
      <c r="D58" s="626"/>
    </row>
    <row r="59" spans="1:16" x14ac:dyDescent="0.2">
      <c r="A59" s="2" t="s">
        <v>273</v>
      </c>
      <c r="B59" s="626">
        <v>3.9351851851852221E-4</v>
      </c>
      <c r="C59" s="626">
        <v>4.1087962962962958E-4</v>
      </c>
      <c r="D59" s="626">
        <v>3.9467592592592592E-4</v>
      </c>
    </row>
    <row r="60" spans="1:16" x14ac:dyDescent="0.2">
      <c r="A60" s="2" t="s">
        <v>274</v>
      </c>
      <c r="B60" s="626">
        <v>3.9351851851851527E-4</v>
      </c>
      <c r="C60" s="626">
        <v>4.1087962962962958E-4</v>
      </c>
      <c r="D60" s="626">
        <v>4.20775462962963E-2</v>
      </c>
    </row>
    <row r="61" spans="1:16" x14ac:dyDescent="0.2">
      <c r="A61" s="2"/>
      <c r="B61" s="626"/>
      <c r="C61" s="626"/>
      <c r="D61" s="626"/>
    </row>
    <row r="62" spans="1:16" x14ac:dyDescent="0.2">
      <c r="A62" s="2" t="s">
        <v>286</v>
      </c>
      <c r="B62" s="626">
        <v>3.587962962963015E-4</v>
      </c>
      <c r="C62" s="626">
        <v>3.8657407407407407E-4</v>
      </c>
      <c r="D62" s="626">
        <v>3.8194444444444446E-4</v>
      </c>
    </row>
    <row r="63" spans="1:16" x14ac:dyDescent="0.2">
      <c r="A63" s="2" t="s">
        <v>266</v>
      </c>
      <c r="B63" s="626">
        <v>3.5879629629629456E-4</v>
      </c>
      <c r="C63" s="626">
        <v>3.9131944444444441E-4</v>
      </c>
      <c r="D63" s="626">
        <v>3.8194444444444446E-4</v>
      </c>
    </row>
    <row r="64" spans="1:16" x14ac:dyDescent="0.2">
      <c r="A64" s="2" t="s">
        <v>287</v>
      </c>
      <c r="B64" s="626">
        <v>4.3981481481481649E-4</v>
      </c>
      <c r="C64" s="626">
        <v>4.6296296296296293E-4</v>
      </c>
      <c r="D64" s="626">
        <v>4.2476851851851855E-4</v>
      </c>
    </row>
    <row r="65" spans="1:4" x14ac:dyDescent="0.2">
      <c r="A65" s="2" t="s">
        <v>268</v>
      </c>
      <c r="B65" s="626">
        <v>4.224537037037037E-4</v>
      </c>
      <c r="C65" s="626">
        <v>4.6180555555555553E-4</v>
      </c>
      <c r="D65" s="626">
        <v>4.2824074074074075E-4</v>
      </c>
    </row>
  </sheetData>
  <pageMargins left="0.7" right="0.7" top="0.75" bottom="0.75" header="0.3" footer="0.3"/>
  <pageSetup paperSize="9" orientation="landscape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N4" sqref="N4"/>
    </sheetView>
  </sheetViews>
  <sheetFormatPr defaultRowHeight="12.75" x14ac:dyDescent="0.2"/>
  <cols>
    <col min="1" max="1" width="20.28515625" customWidth="1"/>
    <col min="14" max="14" width="13.28515625" bestFit="1" customWidth="1"/>
    <col min="15" max="15" width="12.140625" bestFit="1" customWidth="1"/>
  </cols>
  <sheetData>
    <row r="1" spans="1:15" x14ac:dyDescent="0.2">
      <c r="A1" s="1" t="s">
        <v>298</v>
      </c>
    </row>
    <row r="2" spans="1:15" x14ac:dyDescent="0.2">
      <c r="A2" s="1" t="s">
        <v>314</v>
      </c>
    </row>
    <row r="3" spans="1:15" x14ac:dyDescent="0.2">
      <c r="A3" s="1">
        <v>1500</v>
      </c>
      <c r="B3" s="1"/>
      <c r="C3" s="643" t="s">
        <v>2</v>
      </c>
      <c r="D3" s="643"/>
      <c r="E3" s="1"/>
      <c r="F3" s="452" t="s">
        <v>3</v>
      </c>
      <c r="G3" s="1"/>
      <c r="H3" s="1"/>
      <c r="I3" s="1"/>
      <c r="J3" s="445" t="s">
        <v>4</v>
      </c>
      <c r="K3" s="445" t="s">
        <v>5</v>
      </c>
      <c r="L3" s="2"/>
      <c r="N3" s="1" t="s">
        <v>327</v>
      </c>
      <c r="O3" s="1" t="s">
        <v>326</v>
      </c>
    </row>
    <row r="4" spans="1:15" x14ac:dyDescent="0.2">
      <c r="A4" s="1"/>
      <c r="B4" s="1" t="s">
        <v>200</v>
      </c>
      <c r="C4" s="12" t="s">
        <v>6</v>
      </c>
      <c r="D4" s="2" t="s">
        <v>7</v>
      </c>
      <c r="E4" s="1" t="s">
        <v>8</v>
      </c>
      <c r="F4" s="453">
        <v>1500</v>
      </c>
      <c r="G4" s="12" t="s">
        <v>6</v>
      </c>
      <c r="H4" s="2" t="s">
        <v>7</v>
      </c>
      <c r="I4" s="1" t="s">
        <v>8</v>
      </c>
      <c r="J4" s="445" t="s">
        <v>9</v>
      </c>
      <c r="K4" s="529" t="s">
        <v>9</v>
      </c>
      <c r="L4" s="10" t="s">
        <v>10</v>
      </c>
    </row>
    <row r="5" spans="1:15" x14ac:dyDescent="0.2">
      <c r="A5" s="1" t="s">
        <v>306</v>
      </c>
      <c r="B5" s="484" t="s">
        <v>169</v>
      </c>
      <c r="C5" s="485">
        <v>6</v>
      </c>
      <c r="D5" s="485">
        <v>19</v>
      </c>
      <c r="E5" s="471">
        <f t="shared" ref="E5:E17" si="0">1/((SUM(C5*60,D5))/2000)</f>
        <v>5.2770448548812663</v>
      </c>
      <c r="F5" s="487"/>
      <c r="G5" s="457">
        <v>4</v>
      </c>
      <c r="H5" s="488">
        <v>32</v>
      </c>
      <c r="I5" s="471">
        <f t="shared" ref="I5:I17" si="1">$F$4/(G5*60+H5)</f>
        <v>5.5147058823529411</v>
      </c>
      <c r="J5" s="471">
        <f t="shared" ref="J5:J17" si="2">(I5/E5)*100</f>
        <v>104.50367647058825</v>
      </c>
      <c r="K5" s="473">
        <f t="shared" ref="K5:K17" si="3">AVERAGE($J$5:$J$17)</f>
        <v>100.81644499095606</v>
      </c>
      <c r="L5" s="490">
        <f t="shared" ref="L5:L17" si="4">(J5-K5)</f>
        <v>3.6872314796321888</v>
      </c>
      <c r="N5" s="1" t="s">
        <v>324</v>
      </c>
    </row>
    <row r="6" spans="1:15" x14ac:dyDescent="0.2">
      <c r="A6" s="1" t="s">
        <v>301</v>
      </c>
      <c r="B6" s="569" t="s">
        <v>192</v>
      </c>
      <c r="C6" s="442">
        <v>7</v>
      </c>
      <c r="D6" s="442">
        <v>0</v>
      </c>
      <c r="E6" s="533">
        <f t="shared" si="0"/>
        <v>4.7619047619047619</v>
      </c>
      <c r="G6" s="441">
        <v>5</v>
      </c>
      <c r="H6" s="482">
        <v>4</v>
      </c>
      <c r="I6" s="533">
        <f t="shared" si="1"/>
        <v>4.9342105263157894</v>
      </c>
      <c r="J6" s="533">
        <f t="shared" si="2"/>
        <v>103.61842105263158</v>
      </c>
      <c r="K6" s="473">
        <f t="shared" si="3"/>
        <v>100.81644499095606</v>
      </c>
      <c r="L6" s="439">
        <f t="shared" si="4"/>
        <v>2.8019760616755178</v>
      </c>
      <c r="N6">
        <v>1</v>
      </c>
      <c r="O6">
        <v>15</v>
      </c>
    </row>
    <row r="7" spans="1:15" x14ac:dyDescent="0.2">
      <c r="A7" s="1" t="s">
        <v>310</v>
      </c>
      <c r="B7" s="443" t="s">
        <v>239</v>
      </c>
      <c r="C7" s="442">
        <v>6</v>
      </c>
      <c r="D7" s="442">
        <v>8</v>
      </c>
      <c r="E7" s="473">
        <f t="shared" si="0"/>
        <v>5.4347826086956523</v>
      </c>
      <c r="F7" s="481"/>
      <c r="G7" s="441">
        <v>4</v>
      </c>
      <c r="H7" s="482">
        <v>27</v>
      </c>
      <c r="I7" s="473">
        <f t="shared" si="1"/>
        <v>5.617977528089888</v>
      </c>
      <c r="J7" s="473">
        <f t="shared" si="2"/>
        <v>103.37078651685394</v>
      </c>
      <c r="K7" s="473">
        <f t="shared" si="3"/>
        <v>100.81644499095606</v>
      </c>
      <c r="L7" s="439">
        <f t="shared" si="4"/>
        <v>2.5543415258978825</v>
      </c>
      <c r="N7">
        <v>6</v>
      </c>
      <c r="O7">
        <v>14</v>
      </c>
    </row>
    <row r="8" spans="1:15" x14ac:dyDescent="0.2">
      <c r="A8" s="627" t="s">
        <v>304</v>
      </c>
      <c r="B8" s="443" t="s">
        <v>15</v>
      </c>
      <c r="C8" s="442">
        <v>7</v>
      </c>
      <c r="D8" s="442">
        <v>27</v>
      </c>
      <c r="E8" s="533">
        <f t="shared" si="0"/>
        <v>4.4742729306487696</v>
      </c>
      <c r="G8" s="441">
        <v>5</v>
      </c>
      <c r="H8" s="482">
        <v>29</v>
      </c>
      <c r="I8" s="533">
        <f t="shared" si="1"/>
        <v>4.5592705167173255</v>
      </c>
      <c r="J8" s="533">
        <f t="shared" si="2"/>
        <v>101.89969604863222</v>
      </c>
      <c r="K8" s="473">
        <f t="shared" si="3"/>
        <v>100.81644499095606</v>
      </c>
      <c r="L8" s="439">
        <f t="shared" si="4"/>
        <v>1.0832510576761649</v>
      </c>
      <c r="N8">
        <v>1</v>
      </c>
      <c r="O8">
        <v>6</v>
      </c>
    </row>
    <row r="9" spans="1:15" x14ac:dyDescent="0.2">
      <c r="A9" s="1" t="s">
        <v>300</v>
      </c>
      <c r="B9" s="443" t="s">
        <v>39</v>
      </c>
      <c r="C9" s="442">
        <v>7</v>
      </c>
      <c r="D9" s="442">
        <v>53</v>
      </c>
      <c r="E9" s="473">
        <f t="shared" si="0"/>
        <v>4.2283298097251585</v>
      </c>
      <c r="F9" s="481"/>
      <c r="G9" s="441">
        <v>5</v>
      </c>
      <c r="H9" s="482">
        <v>49</v>
      </c>
      <c r="I9" s="473">
        <f t="shared" si="1"/>
        <v>4.2979942693409745</v>
      </c>
      <c r="J9" s="473">
        <f t="shared" si="2"/>
        <v>101.64756446991406</v>
      </c>
      <c r="K9" s="473">
        <f t="shared" si="3"/>
        <v>100.81644499095606</v>
      </c>
      <c r="L9" s="439">
        <f t="shared" si="4"/>
        <v>0.83111947895800142</v>
      </c>
      <c r="N9">
        <v>7</v>
      </c>
      <c r="O9">
        <v>11</v>
      </c>
    </row>
    <row r="10" spans="1:15" x14ac:dyDescent="0.2">
      <c r="A10" s="627" t="s">
        <v>305</v>
      </c>
      <c r="B10" s="443" t="s">
        <v>48</v>
      </c>
      <c r="C10" s="442">
        <v>7</v>
      </c>
      <c r="D10" s="442">
        <v>20</v>
      </c>
      <c r="E10" s="473">
        <f t="shared" si="0"/>
        <v>4.5454545454545459</v>
      </c>
      <c r="F10" s="481"/>
      <c r="G10" s="441">
        <v>5</v>
      </c>
      <c r="H10" s="482">
        <v>27</v>
      </c>
      <c r="I10" s="473">
        <f t="shared" si="1"/>
        <v>4.5871559633027523</v>
      </c>
      <c r="J10" s="473">
        <f t="shared" si="2"/>
        <v>100.91743119266054</v>
      </c>
      <c r="K10" s="473">
        <f t="shared" si="3"/>
        <v>100.81644499095606</v>
      </c>
      <c r="L10" s="439">
        <f t="shared" si="4"/>
        <v>0.10098620170448669</v>
      </c>
      <c r="N10" s="1" t="s">
        <v>324</v>
      </c>
    </row>
    <row r="11" spans="1:15" x14ac:dyDescent="0.2">
      <c r="A11" s="2" t="s">
        <v>308</v>
      </c>
      <c r="B11" s="443" t="s">
        <v>169</v>
      </c>
      <c r="C11" s="442">
        <v>6</v>
      </c>
      <c r="D11" s="442">
        <v>19</v>
      </c>
      <c r="E11" s="473">
        <f t="shared" si="0"/>
        <v>5.2770448548812663</v>
      </c>
      <c r="F11" s="481"/>
      <c r="G11" s="441">
        <v>4</v>
      </c>
      <c r="H11" s="482">
        <v>42</v>
      </c>
      <c r="I11" s="473">
        <f t="shared" si="1"/>
        <v>5.3191489361702127</v>
      </c>
      <c r="J11" s="473">
        <f t="shared" si="2"/>
        <v>100.79787234042554</v>
      </c>
      <c r="K11" s="473">
        <f t="shared" si="3"/>
        <v>100.81644499095606</v>
      </c>
      <c r="L11" s="439">
        <f t="shared" si="4"/>
        <v>-1.8572650530515489E-2</v>
      </c>
      <c r="N11" s="1">
        <v>8</v>
      </c>
      <c r="O11">
        <v>15</v>
      </c>
    </row>
    <row r="12" spans="1:15" x14ac:dyDescent="0.2">
      <c r="A12" s="2" t="s">
        <v>311</v>
      </c>
      <c r="B12" s="443" t="s">
        <v>239</v>
      </c>
      <c r="C12" s="442">
        <v>6</v>
      </c>
      <c r="D12" s="442">
        <v>8</v>
      </c>
      <c r="E12" s="473">
        <f t="shared" si="0"/>
        <v>5.4347826086956523</v>
      </c>
      <c r="F12" s="481"/>
      <c r="G12" s="441">
        <v>4</v>
      </c>
      <c r="H12" s="482">
        <v>34</v>
      </c>
      <c r="I12" s="473">
        <f t="shared" si="1"/>
        <v>5.4744525547445253</v>
      </c>
      <c r="J12" s="473">
        <f t="shared" si="2"/>
        <v>100.72992700729925</v>
      </c>
      <c r="K12" s="473">
        <f t="shared" si="3"/>
        <v>100.81644499095606</v>
      </c>
      <c r="L12" s="439">
        <f t="shared" si="4"/>
        <v>-8.6517983656804631E-2</v>
      </c>
      <c r="N12" s="1">
        <v>3</v>
      </c>
      <c r="O12">
        <v>14</v>
      </c>
    </row>
    <row r="13" spans="1:15" x14ac:dyDescent="0.2">
      <c r="A13" s="8" t="s">
        <v>309</v>
      </c>
      <c r="B13" s="443" t="s">
        <v>169</v>
      </c>
      <c r="C13" s="442">
        <v>6</v>
      </c>
      <c r="D13" s="442">
        <v>19</v>
      </c>
      <c r="E13" s="475">
        <f t="shared" si="0"/>
        <v>5.2770448548812663</v>
      </c>
      <c r="F13" s="491"/>
      <c r="G13" s="447">
        <v>4</v>
      </c>
      <c r="H13" s="492">
        <v>44</v>
      </c>
      <c r="I13" s="475">
        <f t="shared" si="1"/>
        <v>5.28169014084507</v>
      </c>
      <c r="J13" s="475">
        <f t="shared" si="2"/>
        <v>100.08802816901408</v>
      </c>
      <c r="K13" s="473">
        <f t="shared" si="3"/>
        <v>100.81644499095606</v>
      </c>
      <c r="L13" s="446">
        <f t="shared" si="4"/>
        <v>-0.72841682194197688</v>
      </c>
      <c r="N13" s="1">
        <v>12</v>
      </c>
      <c r="O13">
        <v>15</v>
      </c>
    </row>
    <row r="14" spans="1:15" x14ac:dyDescent="0.2">
      <c r="A14" s="1" t="s">
        <v>303</v>
      </c>
      <c r="B14" s="569" t="s">
        <v>322</v>
      </c>
      <c r="C14" s="442">
        <v>7</v>
      </c>
      <c r="D14" s="442">
        <v>58</v>
      </c>
      <c r="E14" s="533">
        <f t="shared" si="0"/>
        <v>4.1841004184100417</v>
      </c>
      <c r="G14" s="441">
        <v>5</v>
      </c>
      <c r="H14" s="482">
        <v>59</v>
      </c>
      <c r="I14" s="533">
        <f t="shared" si="1"/>
        <v>4.1782729805013927</v>
      </c>
      <c r="J14" s="533">
        <f t="shared" si="2"/>
        <v>99.860724233983291</v>
      </c>
      <c r="K14" s="473">
        <f t="shared" si="3"/>
        <v>100.81644499095606</v>
      </c>
      <c r="L14" s="490">
        <f t="shared" si="4"/>
        <v>-0.95572075697276659</v>
      </c>
    </row>
    <row r="15" spans="1:15" x14ac:dyDescent="0.2">
      <c r="A15" s="627" t="s">
        <v>307</v>
      </c>
      <c r="B15" s="443" t="s">
        <v>169</v>
      </c>
      <c r="C15" s="442">
        <v>6</v>
      </c>
      <c r="D15" s="442">
        <v>19</v>
      </c>
      <c r="E15" s="473">
        <f t="shared" si="0"/>
        <v>5.2770448548812663</v>
      </c>
      <c r="F15" s="481"/>
      <c r="G15" s="441">
        <v>4</v>
      </c>
      <c r="H15" s="482">
        <v>46</v>
      </c>
      <c r="I15" s="473">
        <f t="shared" si="1"/>
        <v>5.244755244755245</v>
      </c>
      <c r="J15" s="473">
        <f t="shared" si="2"/>
        <v>99.388111888111894</v>
      </c>
      <c r="K15" s="473">
        <f t="shared" si="3"/>
        <v>100.81644499095606</v>
      </c>
      <c r="L15" s="439">
        <f t="shared" si="4"/>
        <v>-1.4283331028441637</v>
      </c>
      <c r="N15">
        <v>10</v>
      </c>
      <c r="O15">
        <v>15</v>
      </c>
    </row>
    <row r="16" spans="1:15" x14ac:dyDescent="0.2">
      <c r="A16" s="1" t="s">
        <v>299</v>
      </c>
      <c r="B16" s="443" t="s">
        <v>238</v>
      </c>
      <c r="C16" s="442">
        <v>7</v>
      </c>
      <c r="D16" s="442">
        <v>40</v>
      </c>
      <c r="E16" s="473">
        <f t="shared" si="0"/>
        <v>4.3478260869565215</v>
      </c>
      <c r="F16" s="481"/>
      <c r="G16" s="441">
        <v>5</v>
      </c>
      <c r="H16" s="482">
        <v>48</v>
      </c>
      <c r="I16" s="473">
        <f t="shared" si="1"/>
        <v>4.3103448275862073</v>
      </c>
      <c r="J16" s="473">
        <f t="shared" si="2"/>
        <v>99.137931034482776</v>
      </c>
      <c r="K16" s="473">
        <f t="shared" si="3"/>
        <v>100.81644499095606</v>
      </c>
      <c r="L16" s="439">
        <f t="shared" si="4"/>
        <v>-1.6785139564732816</v>
      </c>
      <c r="N16">
        <v>8</v>
      </c>
      <c r="O16">
        <v>16</v>
      </c>
    </row>
    <row r="17" spans="1:15" x14ac:dyDescent="0.2">
      <c r="A17" s="627" t="s">
        <v>302</v>
      </c>
      <c r="B17" s="443" t="s">
        <v>32</v>
      </c>
      <c r="C17" s="442">
        <v>6</v>
      </c>
      <c r="D17" s="442">
        <v>59</v>
      </c>
      <c r="E17" s="473">
        <f t="shared" si="0"/>
        <v>4.7732696897374707</v>
      </c>
      <c r="F17" s="481"/>
      <c r="G17" s="441">
        <v>5</v>
      </c>
      <c r="H17" s="482">
        <v>32</v>
      </c>
      <c r="I17" s="473">
        <f t="shared" si="1"/>
        <v>4.5180722891566267</v>
      </c>
      <c r="J17" s="473">
        <f t="shared" si="2"/>
        <v>94.65361445783131</v>
      </c>
      <c r="K17" s="473">
        <f t="shared" si="3"/>
        <v>100.81644499095606</v>
      </c>
      <c r="L17" s="439">
        <f t="shared" si="4"/>
        <v>-6.1628305331247475</v>
      </c>
      <c r="N17">
        <v>14</v>
      </c>
      <c r="O17">
        <v>14</v>
      </c>
    </row>
    <row r="19" spans="1:15" x14ac:dyDescent="0.2">
      <c r="A19" s="1">
        <v>1000</v>
      </c>
      <c r="B19" s="1"/>
      <c r="C19" s="643" t="s">
        <v>2</v>
      </c>
      <c r="D19" s="643"/>
      <c r="E19" s="1"/>
      <c r="F19" s="452" t="s">
        <v>3</v>
      </c>
      <c r="G19" s="1"/>
      <c r="H19" s="1"/>
      <c r="I19" s="1"/>
      <c r="J19" s="445" t="s">
        <v>4</v>
      </c>
      <c r="K19" s="445" t="s">
        <v>5</v>
      </c>
      <c r="L19" s="2"/>
    </row>
    <row r="20" spans="1:15" x14ac:dyDescent="0.2">
      <c r="A20" s="1"/>
      <c r="B20" s="1" t="s">
        <v>200</v>
      </c>
      <c r="C20" s="12" t="s">
        <v>6</v>
      </c>
      <c r="D20" s="2" t="s">
        <v>7</v>
      </c>
      <c r="E20" s="1" t="s">
        <v>8</v>
      </c>
      <c r="F20" s="453">
        <v>1000</v>
      </c>
      <c r="G20" s="12" t="s">
        <v>6</v>
      </c>
      <c r="H20" s="2" t="s">
        <v>7</v>
      </c>
      <c r="I20" s="1" t="s">
        <v>8</v>
      </c>
      <c r="J20" s="445" t="s">
        <v>9</v>
      </c>
      <c r="K20" s="529" t="s">
        <v>9</v>
      </c>
      <c r="L20" s="10" t="s">
        <v>10</v>
      </c>
    </row>
    <row r="21" spans="1:15" x14ac:dyDescent="0.2">
      <c r="A21" s="1" t="s">
        <v>306</v>
      </c>
      <c r="B21" s="484" t="s">
        <v>169</v>
      </c>
      <c r="C21" s="485">
        <v>6</v>
      </c>
      <c r="D21" s="485">
        <v>19</v>
      </c>
      <c r="E21" s="471">
        <f t="shared" ref="E21:E33" si="5">1/((SUM(C21*60,D21))/2000)</f>
        <v>5.2770448548812663</v>
      </c>
      <c r="F21" s="487"/>
      <c r="G21" s="457">
        <v>3</v>
      </c>
      <c r="H21" s="488">
        <v>0</v>
      </c>
      <c r="I21" s="471">
        <f t="shared" ref="I21:I33" si="6">$F$20/(G21*60+H21)</f>
        <v>5.5555555555555554</v>
      </c>
      <c r="J21" s="471">
        <f t="shared" ref="J21:J33" si="7">(I21/E21)*100</f>
        <v>105.27777777777779</v>
      </c>
      <c r="K21" s="473">
        <f t="shared" ref="K21:K33" si="8">AVERAGE($J$21:$J$30)</f>
        <v>102.02090925476691</v>
      </c>
      <c r="L21" s="490">
        <f t="shared" ref="L21:L33" si="9">(J21-K21)</f>
        <v>3.2568685230108798</v>
      </c>
    </row>
    <row r="22" spans="1:15" x14ac:dyDescent="0.2">
      <c r="A22" s="1" t="s">
        <v>301</v>
      </c>
      <c r="B22" s="569" t="s">
        <v>192</v>
      </c>
      <c r="C22" s="442">
        <v>7</v>
      </c>
      <c r="D22" s="442">
        <v>0</v>
      </c>
      <c r="E22" s="473">
        <f t="shared" si="5"/>
        <v>4.7619047619047619</v>
      </c>
      <c r="F22" s="481"/>
      <c r="G22" s="441">
        <v>3</v>
      </c>
      <c r="H22" s="482">
        <v>21</v>
      </c>
      <c r="I22" s="471">
        <f t="shared" si="6"/>
        <v>4.9751243781094523</v>
      </c>
      <c r="J22" s="473">
        <f t="shared" si="7"/>
        <v>104.4776119402985</v>
      </c>
      <c r="K22" s="473">
        <f t="shared" si="8"/>
        <v>102.02090925476691</v>
      </c>
      <c r="L22" s="439">
        <f t="shared" si="9"/>
        <v>2.4567026855315959</v>
      </c>
    </row>
    <row r="23" spans="1:15" x14ac:dyDescent="0.2">
      <c r="A23" s="1" t="s">
        <v>300</v>
      </c>
      <c r="B23" s="443" t="s">
        <v>39</v>
      </c>
      <c r="C23" s="442">
        <v>7</v>
      </c>
      <c r="D23" s="442">
        <v>53</v>
      </c>
      <c r="E23" s="533">
        <f t="shared" si="5"/>
        <v>4.2283298097251585</v>
      </c>
      <c r="G23" s="441">
        <v>3</v>
      </c>
      <c r="H23" s="482">
        <v>49</v>
      </c>
      <c r="I23" s="471">
        <f t="shared" si="6"/>
        <v>4.3668122270742362</v>
      </c>
      <c r="J23" s="533">
        <f t="shared" si="7"/>
        <v>103.27510917030568</v>
      </c>
      <c r="K23" s="473">
        <f t="shared" si="8"/>
        <v>102.02090925476691</v>
      </c>
      <c r="L23" s="439">
        <f t="shared" si="9"/>
        <v>1.2541999155387771</v>
      </c>
    </row>
    <row r="24" spans="1:15" x14ac:dyDescent="0.2">
      <c r="A24" s="1" t="s">
        <v>310</v>
      </c>
      <c r="B24" s="443" t="s">
        <v>239</v>
      </c>
      <c r="C24" s="442">
        <v>6</v>
      </c>
      <c r="D24" s="442">
        <v>8</v>
      </c>
      <c r="E24" s="533">
        <f t="shared" si="5"/>
        <v>5.4347826086956523</v>
      </c>
      <c r="G24" s="441">
        <v>2</v>
      </c>
      <c r="H24" s="482">
        <v>59</v>
      </c>
      <c r="I24" s="471">
        <f t="shared" si="6"/>
        <v>5.5865921787709496</v>
      </c>
      <c r="J24" s="533">
        <f t="shared" si="7"/>
        <v>102.79329608938548</v>
      </c>
      <c r="K24" s="473">
        <f t="shared" si="8"/>
        <v>102.02090925476691</v>
      </c>
      <c r="L24" s="439">
        <f t="shared" si="9"/>
        <v>0.77238683461857249</v>
      </c>
    </row>
    <row r="25" spans="1:15" x14ac:dyDescent="0.2">
      <c r="A25" s="8" t="s">
        <v>309</v>
      </c>
      <c r="B25" s="443" t="s">
        <v>169</v>
      </c>
      <c r="C25" s="442">
        <v>6</v>
      </c>
      <c r="D25" s="442">
        <v>19</v>
      </c>
      <c r="E25" s="533">
        <f t="shared" si="5"/>
        <v>5.2770448548812663</v>
      </c>
      <c r="F25" s="316"/>
      <c r="G25" s="441">
        <v>3</v>
      </c>
      <c r="H25" s="482">
        <v>6</v>
      </c>
      <c r="I25" s="471">
        <f t="shared" si="6"/>
        <v>5.376344086021505</v>
      </c>
      <c r="J25" s="533">
        <f t="shared" si="7"/>
        <v>101.88172043010752</v>
      </c>
      <c r="K25" s="473">
        <f t="shared" si="8"/>
        <v>102.02090925476691</v>
      </c>
      <c r="L25" s="439">
        <f t="shared" si="9"/>
        <v>-0.13918882465938509</v>
      </c>
    </row>
    <row r="26" spans="1:15" x14ac:dyDescent="0.2">
      <c r="A26" s="8" t="s">
        <v>313</v>
      </c>
      <c r="B26" s="443" t="s">
        <v>39</v>
      </c>
      <c r="C26" s="442">
        <v>7</v>
      </c>
      <c r="D26" s="442">
        <v>53</v>
      </c>
      <c r="E26" s="473">
        <f t="shared" si="5"/>
        <v>4.2283298097251585</v>
      </c>
      <c r="G26" s="441">
        <v>3</v>
      </c>
      <c r="H26" s="482">
        <v>53</v>
      </c>
      <c r="I26" s="471">
        <f t="shared" si="6"/>
        <v>4.2918454935622314</v>
      </c>
      <c r="J26" s="473">
        <f t="shared" si="7"/>
        <v>101.50214592274678</v>
      </c>
      <c r="K26" s="473">
        <f t="shared" si="8"/>
        <v>102.02090925476691</v>
      </c>
      <c r="L26" s="439">
        <f t="shared" si="9"/>
        <v>-0.51876333202012859</v>
      </c>
      <c r="N26">
        <v>2</v>
      </c>
      <c r="O26">
        <v>11</v>
      </c>
    </row>
    <row r="27" spans="1:15" x14ac:dyDescent="0.2">
      <c r="A27" s="2" t="s">
        <v>308</v>
      </c>
      <c r="B27" s="443" t="s">
        <v>169</v>
      </c>
      <c r="C27" s="442">
        <v>6</v>
      </c>
      <c r="D27" s="442">
        <v>19</v>
      </c>
      <c r="E27" s="475">
        <f t="shared" si="5"/>
        <v>5.2770448548812663</v>
      </c>
      <c r="F27" s="491"/>
      <c r="G27" s="447">
        <v>3</v>
      </c>
      <c r="H27" s="492">
        <v>7</v>
      </c>
      <c r="I27" s="471">
        <f t="shared" si="6"/>
        <v>5.3475935828877006</v>
      </c>
      <c r="J27" s="475">
        <f t="shared" si="7"/>
        <v>101.33689839572193</v>
      </c>
      <c r="K27" s="473">
        <f t="shared" si="8"/>
        <v>102.02090925476691</v>
      </c>
      <c r="L27" s="446">
        <f t="shared" si="9"/>
        <v>-0.6840108590449745</v>
      </c>
    </row>
    <row r="28" spans="1:15" x14ac:dyDescent="0.2">
      <c r="A28" s="2" t="s">
        <v>311</v>
      </c>
      <c r="B28" s="443" t="s">
        <v>239</v>
      </c>
      <c r="C28" s="442">
        <v>6</v>
      </c>
      <c r="D28" s="442">
        <v>8</v>
      </c>
      <c r="E28" s="473">
        <f t="shared" si="5"/>
        <v>5.4347826086956523</v>
      </c>
      <c r="F28" s="481"/>
      <c r="G28" s="441">
        <v>3</v>
      </c>
      <c r="H28" s="482">
        <v>3</v>
      </c>
      <c r="I28" s="471">
        <f t="shared" si="6"/>
        <v>5.4644808743169397</v>
      </c>
      <c r="J28" s="473">
        <f t="shared" si="7"/>
        <v>100.5464480874317</v>
      </c>
      <c r="K28" s="473">
        <f t="shared" si="8"/>
        <v>102.02090925476691</v>
      </c>
      <c r="L28" s="490">
        <f t="shared" si="9"/>
        <v>-1.4744611673352068</v>
      </c>
    </row>
    <row r="29" spans="1:15" x14ac:dyDescent="0.2">
      <c r="A29" s="1" t="s">
        <v>303</v>
      </c>
      <c r="B29" s="569" t="s">
        <v>192</v>
      </c>
      <c r="C29" s="442">
        <v>7</v>
      </c>
      <c r="D29" s="442">
        <v>58</v>
      </c>
      <c r="E29" s="473">
        <f t="shared" si="5"/>
        <v>4.1841004184100417</v>
      </c>
      <c r="F29" s="481"/>
      <c r="G29" s="441">
        <v>3</v>
      </c>
      <c r="H29" s="482">
        <v>58</v>
      </c>
      <c r="I29" s="471">
        <f t="shared" si="6"/>
        <v>4.2016806722689077</v>
      </c>
      <c r="J29" s="473">
        <f t="shared" si="7"/>
        <v>100.42016806722688</v>
      </c>
      <c r="K29" s="473">
        <f t="shared" si="8"/>
        <v>102.02090925476691</v>
      </c>
      <c r="L29" s="439">
        <f t="shared" si="9"/>
        <v>-1.6007411875400237</v>
      </c>
    </row>
    <row r="30" spans="1:15" x14ac:dyDescent="0.2">
      <c r="A30" s="627" t="s">
        <v>307</v>
      </c>
      <c r="B30" s="443" t="s">
        <v>169</v>
      </c>
      <c r="C30" s="442">
        <v>6</v>
      </c>
      <c r="D30" s="442">
        <v>19</v>
      </c>
      <c r="E30" s="473">
        <f t="shared" si="5"/>
        <v>5.2770448548812663</v>
      </c>
      <c r="F30" s="481"/>
      <c r="G30" s="441">
        <v>3</v>
      </c>
      <c r="H30" s="482">
        <v>12</v>
      </c>
      <c r="I30" s="471">
        <f t="shared" si="6"/>
        <v>5.208333333333333</v>
      </c>
      <c r="J30" s="473">
        <f t="shared" si="7"/>
        <v>98.697916666666657</v>
      </c>
      <c r="K30" s="473">
        <f t="shared" si="8"/>
        <v>102.02090925476691</v>
      </c>
      <c r="L30" s="439">
        <f t="shared" si="9"/>
        <v>-3.3229925881002487</v>
      </c>
    </row>
    <row r="31" spans="1:15" x14ac:dyDescent="0.2">
      <c r="A31" s="8" t="s">
        <v>312</v>
      </c>
      <c r="B31" s="569" t="s">
        <v>192</v>
      </c>
      <c r="C31" s="442">
        <v>7</v>
      </c>
      <c r="D31" s="442">
        <v>0</v>
      </c>
      <c r="E31" s="473">
        <f t="shared" si="5"/>
        <v>4.7619047619047619</v>
      </c>
      <c r="G31" s="441">
        <v>3</v>
      </c>
      <c r="H31" s="482">
        <v>34</v>
      </c>
      <c r="I31" s="471">
        <f t="shared" si="6"/>
        <v>4.6728971962616823</v>
      </c>
      <c r="J31" s="473">
        <f t="shared" si="7"/>
        <v>98.130841121495322</v>
      </c>
      <c r="K31" s="473">
        <f t="shared" si="8"/>
        <v>102.02090925476691</v>
      </c>
      <c r="L31" s="439">
        <f t="shared" si="9"/>
        <v>-3.8900681332715834</v>
      </c>
      <c r="N31">
        <v>7</v>
      </c>
      <c r="O31">
        <v>15</v>
      </c>
    </row>
    <row r="32" spans="1:15" x14ac:dyDescent="0.2">
      <c r="A32" s="1" t="s">
        <v>299</v>
      </c>
      <c r="B32" s="443" t="s">
        <v>238</v>
      </c>
      <c r="C32" s="442">
        <v>7</v>
      </c>
      <c r="D32" s="442">
        <v>40</v>
      </c>
      <c r="E32" s="473">
        <f t="shared" si="5"/>
        <v>4.3478260869565215</v>
      </c>
      <c r="F32" s="481"/>
      <c r="G32" s="441">
        <v>3</v>
      </c>
      <c r="H32" s="482">
        <v>56</v>
      </c>
      <c r="I32" s="471">
        <f t="shared" si="6"/>
        <v>4.2372881355932206</v>
      </c>
      <c r="J32" s="473">
        <f t="shared" si="7"/>
        <v>97.457627118644069</v>
      </c>
      <c r="K32" s="473">
        <f t="shared" si="8"/>
        <v>102.02090925476691</v>
      </c>
      <c r="L32" s="439">
        <f t="shared" si="9"/>
        <v>-4.5632821361228366</v>
      </c>
    </row>
    <row r="33" spans="1:12" x14ac:dyDescent="0.2">
      <c r="A33" s="627" t="s">
        <v>302</v>
      </c>
      <c r="B33" s="443" t="s">
        <v>32</v>
      </c>
      <c r="C33" s="442">
        <v>6</v>
      </c>
      <c r="D33" s="442">
        <v>59</v>
      </c>
      <c r="E33" s="473">
        <f t="shared" si="5"/>
        <v>4.7732696897374707</v>
      </c>
      <c r="G33" s="441">
        <v>3</v>
      </c>
      <c r="H33" s="482">
        <v>42</v>
      </c>
      <c r="I33" s="471">
        <f t="shared" si="6"/>
        <v>4.5045045045045047</v>
      </c>
      <c r="J33" s="473">
        <f t="shared" si="7"/>
        <v>94.369369369369366</v>
      </c>
      <c r="K33" s="473">
        <f t="shared" si="8"/>
        <v>102.02090925476691</v>
      </c>
      <c r="L33" s="439">
        <f t="shared" si="9"/>
        <v>-7.6515398853975398</v>
      </c>
    </row>
  </sheetData>
  <sortState ref="A22:L34">
    <sortCondition descending="1" ref="L22:L34"/>
  </sortState>
  <mergeCells count="2">
    <mergeCell ref="C3:D3"/>
    <mergeCell ref="C19:D19"/>
  </mergeCells>
  <pageMargins left="0.7" right="0.7" top="0.75" bottom="0.75" header="0.3" footer="0.3"/>
  <pageSetup paperSize="9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37" workbookViewId="0">
      <selection activeCell="N5" sqref="N5"/>
    </sheetView>
  </sheetViews>
  <sheetFormatPr defaultRowHeight="12.75" x14ac:dyDescent="0.2"/>
  <cols>
    <col min="1" max="1" width="17.5703125" customWidth="1"/>
    <col min="5" max="5" width="10.28515625" customWidth="1"/>
    <col min="6" max="6" width="11.5703125" customWidth="1"/>
  </cols>
  <sheetData>
    <row r="1" spans="1:15" x14ac:dyDescent="0.2">
      <c r="A1" s="1" t="s">
        <v>315</v>
      </c>
    </row>
    <row r="2" spans="1:15" x14ac:dyDescent="0.2">
      <c r="A2" s="1" t="s">
        <v>316</v>
      </c>
    </row>
    <row r="3" spans="1:15" x14ac:dyDescent="0.2">
      <c r="A3" s="1">
        <v>1000</v>
      </c>
      <c r="B3" s="1"/>
      <c r="C3" s="643" t="s">
        <v>2</v>
      </c>
      <c r="D3" s="643"/>
      <c r="E3" s="1"/>
      <c r="F3" s="452" t="s">
        <v>3</v>
      </c>
      <c r="G3" s="1"/>
      <c r="H3" s="1"/>
      <c r="I3" s="1"/>
      <c r="J3" s="445" t="s">
        <v>4</v>
      </c>
      <c r="K3" s="445" t="s">
        <v>5</v>
      </c>
      <c r="L3" s="2"/>
      <c r="N3" s="383"/>
      <c r="O3" s="383"/>
    </row>
    <row r="4" spans="1:15" x14ac:dyDescent="0.2">
      <c r="A4" s="1"/>
      <c r="B4" s="1" t="s">
        <v>200</v>
      </c>
      <c r="C4" s="12" t="s">
        <v>6</v>
      </c>
      <c r="D4" s="2" t="s">
        <v>7</v>
      </c>
      <c r="E4" s="1" t="s">
        <v>8</v>
      </c>
      <c r="F4" s="453">
        <v>1000</v>
      </c>
      <c r="G4" s="12" t="s">
        <v>6</v>
      </c>
      <c r="H4" s="2" t="s">
        <v>7</v>
      </c>
      <c r="I4" s="1" t="s">
        <v>8</v>
      </c>
      <c r="J4" s="445" t="s">
        <v>9</v>
      </c>
      <c r="K4" s="529" t="s">
        <v>9</v>
      </c>
      <c r="L4" s="10" t="s">
        <v>10</v>
      </c>
      <c r="N4" s="383"/>
      <c r="O4" s="383"/>
    </row>
    <row r="5" spans="1:15" x14ac:dyDescent="0.2">
      <c r="A5" s="1" t="s">
        <v>215</v>
      </c>
      <c r="B5" s="484" t="s">
        <v>39</v>
      </c>
      <c r="C5" s="485">
        <v>7</v>
      </c>
      <c r="D5" s="485">
        <v>53</v>
      </c>
      <c r="E5" s="471">
        <f t="shared" ref="E5:E14" si="0">1/((SUM(C5*60,D5))/2000)</f>
        <v>4.2283298097251585</v>
      </c>
      <c r="F5" s="487"/>
      <c r="G5" s="457">
        <v>4</v>
      </c>
      <c r="H5" s="488">
        <v>10</v>
      </c>
      <c r="I5" s="471">
        <f t="shared" ref="I5:I14" si="1">$F$4/(G5*60+H5)</f>
        <v>4</v>
      </c>
      <c r="J5" s="471">
        <f t="shared" ref="J5:J14" si="2">(I5/E5)*100</f>
        <v>94.600000000000009</v>
      </c>
      <c r="K5" s="473">
        <f t="shared" ref="K5:K14" si="3">AVERAGE($J$5:$J$14)</f>
        <v>91.391117744231082</v>
      </c>
      <c r="L5" s="490">
        <f t="shared" ref="L5:L14" si="4">(J5-K5)</f>
        <v>3.2088822557689269</v>
      </c>
      <c r="N5" s="383"/>
      <c r="O5" s="383"/>
    </row>
    <row r="6" spans="1:15" x14ac:dyDescent="0.2">
      <c r="A6" s="1" t="s">
        <v>318</v>
      </c>
      <c r="B6" s="443" t="s">
        <v>15</v>
      </c>
      <c r="C6" s="442">
        <v>7</v>
      </c>
      <c r="D6" s="442">
        <v>27</v>
      </c>
      <c r="E6" s="473">
        <f t="shared" si="0"/>
        <v>4.4742729306487696</v>
      </c>
      <c r="F6" s="481"/>
      <c r="G6" s="441">
        <v>3</v>
      </c>
      <c r="H6" s="482">
        <v>58</v>
      </c>
      <c r="I6" s="473">
        <f t="shared" si="1"/>
        <v>4.2016806722689077</v>
      </c>
      <c r="J6" s="473">
        <f t="shared" si="2"/>
        <v>93.907563025210081</v>
      </c>
      <c r="K6" s="473">
        <f t="shared" si="3"/>
        <v>91.391117744231082</v>
      </c>
      <c r="L6" s="439">
        <f t="shared" si="4"/>
        <v>2.5164452809789992</v>
      </c>
      <c r="N6" s="383"/>
      <c r="O6" s="383"/>
    </row>
    <row r="7" spans="1:15" x14ac:dyDescent="0.2">
      <c r="A7" s="1" t="s">
        <v>320</v>
      </c>
      <c r="B7" s="569" t="s">
        <v>169</v>
      </c>
      <c r="C7" s="442">
        <v>6</v>
      </c>
      <c r="D7" s="442">
        <v>19</v>
      </c>
      <c r="E7" s="533">
        <f t="shared" si="0"/>
        <v>5.2770448548812663</v>
      </c>
      <c r="G7" s="441">
        <v>3</v>
      </c>
      <c r="H7" s="482">
        <v>25</v>
      </c>
      <c r="I7" s="533">
        <f t="shared" si="1"/>
        <v>4.8780487804878048</v>
      </c>
      <c r="J7" s="533">
        <f t="shared" si="2"/>
        <v>92.439024390243901</v>
      </c>
      <c r="K7" s="473">
        <f t="shared" si="3"/>
        <v>91.391117744231082</v>
      </c>
      <c r="L7" s="439">
        <f t="shared" si="4"/>
        <v>1.0479066460128195</v>
      </c>
      <c r="N7" s="383"/>
      <c r="O7" s="383"/>
    </row>
    <row r="8" spans="1:15" x14ac:dyDescent="0.2">
      <c r="A8" s="1" t="s">
        <v>170</v>
      </c>
      <c r="B8" s="443" t="s">
        <v>238</v>
      </c>
      <c r="C8" s="442">
        <v>7</v>
      </c>
      <c r="D8" s="442">
        <v>40</v>
      </c>
      <c r="E8" s="473">
        <f t="shared" si="0"/>
        <v>4.3478260869565215</v>
      </c>
      <c r="F8" s="481"/>
      <c r="G8" s="441">
        <v>4</v>
      </c>
      <c r="H8" s="482">
        <v>9</v>
      </c>
      <c r="I8" s="473">
        <f t="shared" si="1"/>
        <v>4.0160642570281126</v>
      </c>
      <c r="J8" s="473">
        <f t="shared" si="2"/>
        <v>92.369477911646598</v>
      </c>
      <c r="K8" s="473">
        <f t="shared" si="3"/>
        <v>91.391117744231082</v>
      </c>
      <c r="L8" s="439">
        <f t="shared" si="4"/>
        <v>0.97836016741551646</v>
      </c>
      <c r="N8" s="383"/>
      <c r="O8" s="383"/>
    </row>
    <row r="9" spans="1:15" x14ac:dyDescent="0.2">
      <c r="A9" s="1" t="s">
        <v>319</v>
      </c>
      <c r="B9" s="443" t="s">
        <v>94</v>
      </c>
      <c r="C9" s="442">
        <v>6</v>
      </c>
      <c r="D9" s="442">
        <v>33</v>
      </c>
      <c r="E9" s="473">
        <f t="shared" si="0"/>
        <v>5.0890585241730282</v>
      </c>
      <c r="F9" s="481"/>
      <c r="G9" s="441">
        <v>3</v>
      </c>
      <c r="H9" s="482">
        <v>35</v>
      </c>
      <c r="I9" s="473">
        <f t="shared" si="1"/>
        <v>4.6511627906976747</v>
      </c>
      <c r="J9" s="473">
        <f t="shared" si="2"/>
        <v>91.395348837209298</v>
      </c>
      <c r="K9" s="473">
        <f t="shared" si="3"/>
        <v>91.391117744231082</v>
      </c>
      <c r="L9" s="439">
        <f t="shared" si="4"/>
        <v>4.2310929782161111E-3</v>
      </c>
      <c r="N9" s="383"/>
      <c r="O9" s="383"/>
    </row>
    <row r="10" spans="1:15" x14ac:dyDescent="0.2">
      <c r="A10" s="1" t="s">
        <v>321</v>
      </c>
      <c r="B10" s="443" t="s">
        <v>323</v>
      </c>
      <c r="C10" s="442">
        <v>6</v>
      </c>
      <c r="D10" s="442">
        <v>58</v>
      </c>
      <c r="E10" s="473">
        <f t="shared" si="0"/>
        <v>4.7846889952153111</v>
      </c>
      <c r="F10" s="481"/>
      <c r="G10" s="441">
        <v>3</v>
      </c>
      <c r="H10" s="482">
        <v>49</v>
      </c>
      <c r="I10" s="473">
        <f t="shared" si="1"/>
        <v>4.3668122270742362</v>
      </c>
      <c r="J10" s="473">
        <f t="shared" si="2"/>
        <v>91.266375545851531</v>
      </c>
      <c r="K10" s="473">
        <f t="shared" si="3"/>
        <v>91.391117744231082</v>
      </c>
      <c r="L10" s="439">
        <f t="shared" si="4"/>
        <v>-0.12474219837955047</v>
      </c>
      <c r="N10" s="383"/>
      <c r="O10" s="383"/>
    </row>
    <row r="11" spans="1:15" x14ac:dyDescent="0.2">
      <c r="A11" s="1" t="s">
        <v>134</v>
      </c>
      <c r="B11" s="443" t="s">
        <v>16</v>
      </c>
      <c r="C11" s="442">
        <v>7</v>
      </c>
      <c r="D11" s="442">
        <v>13</v>
      </c>
      <c r="E11" s="473">
        <f t="shared" si="0"/>
        <v>4.6189376443418011</v>
      </c>
      <c r="F11" s="481"/>
      <c r="G11" s="441">
        <v>3</v>
      </c>
      <c r="H11" s="482">
        <v>58</v>
      </c>
      <c r="I11" s="473">
        <f t="shared" si="1"/>
        <v>4.2016806722689077</v>
      </c>
      <c r="J11" s="473">
        <f t="shared" si="2"/>
        <v>90.966386554621863</v>
      </c>
      <c r="K11" s="473">
        <f t="shared" si="3"/>
        <v>91.391117744231082</v>
      </c>
      <c r="L11" s="439">
        <f t="shared" si="4"/>
        <v>-0.42473118960921852</v>
      </c>
      <c r="N11" s="383"/>
      <c r="O11" s="383"/>
    </row>
    <row r="12" spans="1:15" x14ac:dyDescent="0.2">
      <c r="A12" s="1" t="s">
        <v>288</v>
      </c>
      <c r="B12" s="443" t="s">
        <v>322</v>
      </c>
      <c r="C12" s="442">
        <v>7</v>
      </c>
      <c r="D12" s="442">
        <v>58</v>
      </c>
      <c r="E12" s="538">
        <f t="shared" si="0"/>
        <v>4.1841004184100417</v>
      </c>
      <c r="F12" s="14"/>
      <c r="G12" s="447">
        <v>4</v>
      </c>
      <c r="H12" s="492">
        <v>26</v>
      </c>
      <c r="I12" s="538">
        <f t="shared" si="1"/>
        <v>3.7593984962406015</v>
      </c>
      <c r="J12" s="538">
        <f t="shared" si="2"/>
        <v>89.849624060150376</v>
      </c>
      <c r="K12" s="473">
        <f t="shared" si="3"/>
        <v>91.391117744231082</v>
      </c>
      <c r="L12" s="446">
        <f t="shared" si="4"/>
        <v>-1.5414936840807059</v>
      </c>
      <c r="N12" s="383"/>
      <c r="O12" s="383"/>
    </row>
    <row r="13" spans="1:15" x14ac:dyDescent="0.2">
      <c r="A13" s="1" t="s">
        <v>317</v>
      </c>
      <c r="B13" s="443" t="s">
        <v>152</v>
      </c>
      <c r="C13" s="442">
        <v>7</v>
      </c>
      <c r="D13" s="442">
        <v>44</v>
      </c>
      <c r="E13" s="473">
        <f t="shared" si="0"/>
        <v>4.3103448275862064</v>
      </c>
      <c r="F13" s="481"/>
      <c r="G13" s="441">
        <v>4</v>
      </c>
      <c r="H13" s="482">
        <v>19</v>
      </c>
      <c r="I13" s="473">
        <f t="shared" si="1"/>
        <v>3.8610038610038608</v>
      </c>
      <c r="J13" s="473">
        <f t="shared" si="2"/>
        <v>89.575289575289588</v>
      </c>
      <c r="K13" s="473">
        <f t="shared" si="3"/>
        <v>91.391117744231082</v>
      </c>
      <c r="L13" s="490">
        <f t="shared" si="4"/>
        <v>-1.8158281689414935</v>
      </c>
    </row>
    <row r="14" spans="1:15" x14ac:dyDescent="0.2">
      <c r="A14" s="1" t="s">
        <v>216</v>
      </c>
      <c r="B14" s="443" t="s">
        <v>217</v>
      </c>
      <c r="C14" s="442">
        <v>8</v>
      </c>
      <c r="D14" s="442">
        <v>40</v>
      </c>
      <c r="E14" s="473">
        <f t="shared" si="0"/>
        <v>3.8461538461538458</v>
      </c>
      <c r="F14" s="481"/>
      <c r="G14" s="441">
        <v>4</v>
      </c>
      <c r="H14" s="482">
        <v>57</v>
      </c>
      <c r="I14" s="473">
        <f t="shared" si="1"/>
        <v>3.3670033670033672</v>
      </c>
      <c r="J14" s="473">
        <f t="shared" si="2"/>
        <v>87.542087542087557</v>
      </c>
      <c r="K14" s="473">
        <f t="shared" si="3"/>
        <v>91.391117744231082</v>
      </c>
      <c r="L14" s="439">
        <f t="shared" si="4"/>
        <v>-3.8490302021435241</v>
      </c>
    </row>
    <row r="15" spans="1:15" x14ac:dyDescent="0.2">
      <c r="A15" s="1">
        <v>1000</v>
      </c>
      <c r="B15" s="1"/>
      <c r="C15" s="643" t="s">
        <v>2</v>
      </c>
      <c r="D15" s="643"/>
      <c r="E15" s="1"/>
      <c r="F15" s="452" t="s">
        <v>3</v>
      </c>
      <c r="G15" s="1"/>
      <c r="H15" s="1"/>
      <c r="I15" s="1"/>
      <c r="J15" s="445" t="s">
        <v>4</v>
      </c>
      <c r="K15" s="445" t="s">
        <v>5</v>
      </c>
      <c r="L15" s="2"/>
    </row>
    <row r="16" spans="1:15" x14ac:dyDescent="0.2">
      <c r="A16" s="1"/>
      <c r="B16" s="1" t="s">
        <v>200</v>
      </c>
      <c r="C16" s="12" t="s">
        <v>6</v>
      </c>
      <c r="D16" s="2" t="s">
        <v>7</v>
      </c>
      <c r="E16" s="1" t="s">
        <v>8</v>
      </c>
      <c r="F16" s="453">
        <v>1000</v>
      </c>
      <c r="G16" s="12" t="s">
        <v>6</v>
      </c>
      <c r="H16" s="2" t="s">
        <v>7</v>
      </c>
      <c r="I16" s="1" t="s">
        <v>8</v>
      </c>
      <c r="J16" s="445" t="s">
        <v>9</v>
      </c>
      <c r="K16" s="529" t="s">
        <v>9</v>
      </c>
      <c r="L16" s="10" t="s">
        <v>10</v>
      </c>
    </row>
    <row r="17" spans="1:12" x14ac:dyDescent="0.2">
      <c r="A17" s="1" t="s">
        <v>318</v>
      </c>
      <c r="B17" s="484" t="s">
        <v>15</v>
      </c>
      <c r="C17" s="485">
        <v>7</v>
      </c>
      <c r="D17" s="485">
        <v>27</v>
      </c>
      <c r="E17" s="471">
        <f t="shared" ref="E17:E26" si="5">1/((SUM(C17*60,D17))/2000)</f>
        <v>4.4742729306487696</v>
      </c>
      <c r="F17" s="487"/>
      <c r="G17" s="457">
        <v>3</v>
      </c>
      <c r="H17" s="488">
        <v>39</v>
      </c>
      <c r="I17" s="471">
        <f t="shared" ref="I17:I26" si="6">$F$16/(G17*60+H17)</f>
        <v>4.5662100456621006</v>
      </c>
      <c r="J17" s="471">
        <f t="shared" ref="J17:J26" si="7">(I17/E17)*100</f>
        <v>102.05479452054796</v>
      </c>
      <c r="K17" s="473">
        <f t="shared" ref="K17:K26" si="8">AVERAGE($J$17:$J$26)</f>
        <v>98.461839925892363</v>
      </c>
      <c r="L17" s="490">
        <f t="shared" ref="L17:L26" si="9">(J17-K17)</f>
        <v>3.5929545946555947</v>
      </c>
    </row>
    <row r="18" spans="1:12" x14ac:dyDescent="0.2">
      <c r="A18" s="1" t="s">
        <v>317</v>
      </c>
      <c r="B18" s="443" t="s">
        <v>152</v>
      </c>
      <c r="C18" s="442">
        <v>7</v>
      </c>
      <c r="D18" s="442">
        <v>44</v>
      </c>
      <c r="E18" s="473">
        <f t="shared" si="5"/>
        <v>4.3103448275862064</v>
      </c>
      <c r="F18" s="481"/>
      <c r="G18" s="441">
        <v>3</v>
      </c>
      <c r="H18" s="482">
        <v>51</v>
      </c>
      <c r="I18" s="471">
        <f t="shared" si="6"/>
        <v>4.329004329004329</v>
      </c>
      <c r="J18" s="473">
        <f t="shared" si="7"/>
        <v>100.43290043290045</v>
      </c>
      <c r="K18" s="473">
        <f t="shared" si="8"/>
        <v>98.461839925892363</v>
      </c>
      <c r="L18" s="439">
        <f t="shared" si="9"/>
        <v>1.9710605070080902</v>
      </c>
    </row>
    <row r="19" spans="1:12" x14ac:dyDescent="0.2">
      <c r="A19" s="1" t="s">
        <v>134</v>
      </c>
      <c r="B19" s="443" t="s">
        <v>16</v>
      </c>
      <c r="C19" s="442">
        <v>7</v>
      </c>
      <c r="D19" s="442">
        <v>13</v>
      </c>
      <c r="E19" s="473">
        <f t="shared" si="5"/>
        <v>4.6189376443418011</v>
      </c>
      <c r="F19" s="481"/>
      <c r="G19" s="441">
        <v>3</v>
      </c>
      <c r="H19" s="482">
        <v>36</v>
      </c>
      <c r="I19" s="471">
        <f t="shared" si="6"/>
        <v>4.6296296296296298</v>
      </c>
      <c r="J19" s="473">
        <f t="shared" si="7"/>
        <v>100.2314814814815</v>
      </c>
      <c r="K19" s="473">
        <f t="shared" si="8"/>
        <v>98.461839925892363</v>
      </c>
      <c r="L19" s="439">
        <f t="shared" si="9"/>
        <v>1.7696415555891321</v>
      </c>
    </row>
    <row r="20" spans="1:12" x14ac:dyDescent="0.2">
      <c r="A20" s="1" t="s">
        <v>215</v>
      </c>
      <c r="B20" s="443" t="s">
        <v>39</v>
      </c>
      <c r="C20" s="442">
        <v>7</v>
      </c>
      <c r="D20" s="442">
        <v>53</v>
      </c>
      <c r="E20" s="533">
        <f t="shared" si="5"/>
        <v>4.2283298097251585</v>
      </c>
      <c r="F20" s="316"/>
      <c r="G20" s="441">
        <v>3</v>
      </c>
      <c r="H20" s="482">
        <v>59</v>
      </c>
      <c r="I20" s="471">
        <f t="shared" si="6"/>
        <v>4.1841004184100417</v>
      </c>
      <c r="J20" s="533">
        <f t="shared" si="7"/>
        <v>98.953974895397494</v>
      </c>
      <c r="K20" s="473">
        <f t="shared" si="8"/>
        <v>98.461839925892363</v>
      </c>
      <c r="L20" s="439">
        <f t="shared" si="9"/>
        <v>0.49213496950513047</v>
      </c>
    </row>
    <row r="21" spans="1:12" x14ac:dyDescent="0.2">
      <c r="A21" s="1" t="s">
        <v>170</v>
      </c>
      <c r="B21" s="443" t="s">
        <v>238</v>
      </c>
      <c r="C21" s="442">
        <v>7</v>
      </c>
      <c r="D21" s="442">
        <v>40</v>
      </c>
      <c r="E21" s="473">
        <f t="shared" si="5"/>
        <v>4.3478260869565215</v>
      </c>
      <c r="G21" s="441">
        <v>3</v>
      </c>
      <c r="H21" s="482">
        <v>53</v>
      </c>
      <c r="I21" s="471">
        <f t="shared" si="6"/>
        <v>4.2918454935622314</v>
      </c>
      <c r="J21" s="473">
        <f t="shared" si="7"/>
        <v>98.712446351931334</v>
      </c>
      <c r="K21" s="473">
        <f t="shared" si="8"/>
        <v>98.461839925892363</v>
      </c>
      <c r="L21" s="439">
        <f t="shared" si="9"/>
        <v>0.25060642603897065</v>
      </c>
    </row>
    <row r="22" spans="1:12" x14ac:dyDescent="0.2">
      <c r="A22" s="1" t="s">
        <v>320</v>
      </c>
      <c r="B22" s="569" t="s">
        <v>169</v>
      </c>
      <c r="C22" s="442">
        <v>6</v>
      </c>
      <c r="D22" s="442">
        <v>19</v>
      </c>
      <c r="E22" s="475">
        <f t="shared" si="5"/>
        <v>5.2770448548812663</v>
      </c>
      <c r="F22" s="491"/>
      <c r="G22" s="447">
        <v>3</v>
      </c>
      <c r="H22" s="492">
        <v>13</v>
      </c>
      <c r="I22" s="471">
        <f t="shared" si="6"/>
        <v>5.1813471502590671</v>
      </c>
      <c r="J22" s="475">
        <f t="shared" si="7"/>
        <v>98.186528497409327</v>
      </c>
      <c r="K22" s="473">
        <f t="shared" si="8"/>
        <v>98.461839925892363</v>
      </c>
      <c r="L22" s="446">
        <f t="shared" si="9"/>
        <v>-0.27531142848303602</v>
      </c>
    </row>
    <row r="23" spans="1:12" x14ac:dyDescent="0.2">
      <c r="A23" s="1" t="s">
        <v>216</v>
      </c>
      <c r="B23" s="443" t="s">
        <v>217</v>
      </c>
      <c r="C23" s="442">
        <v>8</v>
      </c>
      <c r="D23" s="442">
        <v>40</v>
      </c>
      <c r="E23" s="533">
        <f t="shared" si="5"/>
        <v>3.8461538461538458</v>
      </c>
      <c r="G23" s="441">
        <v>4</v>
      </c>
      <c r="H23" s="482">
        <v>26</v>
      </c>
      <c r="I23" s="471">
        <f t="shared" si="6"/>
        <v>3.7593984962406015</v>
      </c>
      <c r="J23" s="533">
        <f t="shared" si="7"/>
        <v>97.74436090225565</v>
      </c>
      <c r="K23" s="473">
        <f t="shared" si="8"/>
        <v>98.461839925892363</v>
      </c>
      <c r="L23" s="490">
        <f t="shared" si="9"/>
        <v>-0.71747902363671301</v>
      </c>
    </row>
    <row r="24" spans="1:12" x14ac:dyDescent="0.2">
      <c r="A24" s="1" t="s">
        <v>321</v>
      </c>
      <c r="B24" s="443" t="s">
        <v>323</v>
      </c>
      <c r="C24" s="442">
        <v>6</v>
      </c>
      <c r="D24" s="442">
        <v>58</v>
      </c>
      <c r="E24" s="473">
        <f t="shared" si="5"/>
        <v>4.7846889952153111</v>
      </c>
      <c r="F24" s="481"/>
      <c r="G24" s="441">
        <v>3</v>
      </c>
      <c r="H24" s="482">
        <v>36</v>
      </c>
      <c r="I24" s="471">
        <f t="shared" si="6"/>
        <v>4.6296296296296298</v>
      </c>
      <c r="J24" s="473">
        <f t="shared" si="7"/>
        <v>96.759259259259252</v>
      </c>
      <c r="K24" s="473">
        <f t="shared" si="8"/>
        <v>98.461839925892363</v>
      </c>
      <c r="L24" s="439">
        <f t="shared" si="9"/>
        <v>-1.7025806666331107</v>
      </c>
    </row>
    <row r="25" spans="1:12" x14ac:dyDescent="0.2">
      <c r="A25" s="1" t="s">
        <v>319</v>
      </c>
      <c r="B25" s="443" t="s">
        <v>94</v>
      </c>
      <c r="C25" s="442">
        <v>6</v>
      </c>
      <c r="D25" s="442">
        <v>33</v>
      </c>
      <c r="E25" s="473">
        <f t="shared" si="5"/>
        <v>5.0890585241730282</v>
      </c>
      <c r="F25" s="481"/>
      <c r="G25" s="441">
        <v>3</v>
      </c>
      <c r="H25" s="482">
        <v>24</v>
      </c>
      <c r="I25" s="471">
        <f t="shared" si="6"/>
        <v>4.9019607843137258</v>
      </c>
      <c r="J25" s="473">
        <f t="shared" si="7"/>
        <v>96.32352941176471</v>
      </c>
      <c r="K25" s="473">
        <f t="shared" si="8"/>
        <v>98.461839925892363</v>
      </c>
      <c r="L25" s="439">
        <f t="shared" si="9"/>
        <v>-2.1383105141276531</v>
      </c>
    </row>
    <row r="26" spans="1:12" x14ac:dyDescent="0.2">
      <c r="A26" s="1" t="s">
        <v>288</v>
      </c>
      <c r="B26" s="443" t="s">
        <v>322</v>
      </c>
      <c r="C26" s="442">
        <v>7</v>
      </c>
      <c r="D26" s="442">
        <v>58</v>
      </c>
      <c r="E26" s="533">
        <f t="shared" si="5"/>
        <v>4.1841004184100417</v>
      </c>
      <c r="G26" s="441">
        <v>4</v>
      </c>
      <c r="H26" s="482">
        <v>11</v>
      </c>
      <c r="I26" s="471">
        <f t="shared" si="6"/>
        <v>3.9840637450199203</v>
      </c>
      <c r="J26" s="533">
        <f t="shared" si="7"/>
        <v>95.2191235059761</v>
      </c>
      <c r="K26" s="473">
        <f t="shared" si="8"/>
        <v>98.461839925892363</v>
      </c>
      <c r="L26" s="439">
        <f t="shared" si="9"/>
        <v>-3.2427164199162632</v>
      </c>
    </row>
    <row r="28" spans="1:12" x14ac:dyDescent="0.2">
      <c r="A28" s="1">
        <v>1000</v>
      </c>
      <c r="B28" s="1"/>
      <c r="C28" s="643" t="s">
        <v>2</v>
      </c>
      <c r="D28" s="643"/>
      <c r="E28" s="1"/>
      <c r="F28" s="452" t="s">
        <v>3</v>
      </c>
      <c r="G28" s="1"/>
      <c r="H28" s="1"/>
      <c r="I28" s="1"/>
      <c r="J28" s="445" t="s">
        <v>4</v>
      </c>
      <c r="K28" s="445" t="s">
        <v>5</v>
      </c>
      <c r="L28" s="2"/>
    </row>
    <row r="29" spans="1:12" x14ac:dyDescent="0.2">
      <c r="A29" s="1"/>
      <c r="B29" s="1" t="s">
        <v>200</v>
      </c>
      <c r="C29" s="12" t="s">
        <v>6</v>
      </c>
      <c r="D29" s="2" t="s">
        <v>7</v>
      </c>
      <c r="E29" s="1" t="s">
        <v>8</v>
      </c>
      <c r="F29" s="453">
        <v>1000</v>
      </c>
      <c r="G29" s="12" t="s">
        <v>6</v>
      </c>
      <c r="H29" s="2" t="s">
        <v>7</v>
      </c>
      <c r="I29" s="1" t="s">
        <v>8</v>
      </c>
      <c r="J29" s="445" t="s">
        <v>9</v>
      </c>
      <c r="K29" s="529" t="s">
        <v>9</v>
      </c>
      <c r="L29" s="10" t="s">
        <v>10</v>
      </c>
    </row>
    <row r="30" spans="1:12" x14ac:dyDescent="0.2">
      <c r="A30" s="1" t="s">
        <v>215</v>
      </c>
      <c r="B30" s="484" t="s">
        <v>39</v>
      </c>
      <c r="C30" s="485">
        <v>7</v>
      </c>
      <c r="D30" s="485">
        <v>53</v>
      </c>
      <c r="E30" s="628">
        <f t="shared" ref="E30:E39" si="10">1/((SUM(C30*60,D30))/2000)</f>
        <v>4.2283298097251585</v>
      </c>
      <c r="F30" s="470"/>
      <c r="G30" s="457">
        <v>4</v>
      </c>
      <c r="H30" s="488">
        <v>15</v>
      </c>
      <c r="I30" s="471">
        <f t="shared" ref="I30:I39" si="11">$F$16/(G30*60+H30)</f>
        <v>3.9215686274509802</v>
      </c>
      <c r="J30" s="628">
        <f t="shared" ref="J30:J39" si="12">(I30/E30)*100</f>
        <v>92.745098039215677</v>
      </c>
      <c r="K30" s="473">
        <f t="shared" ref="K30:K39" si="13">AVERAGE($J$30:$J$39)</f>
        <v>88.263744470275483</v>
      </c>
      <c r="L30" s="490">
        <f t="shared" ref="L30:L39" si="14">(J30-K30)</f>
        <v>4.4813535689401931</v>
      </c>
    </row>
    <row r="31" spans="1:12" x14ac:dyDescent="0.2">
      <c r="A31" s="1" t="s">
        <v>134</v>
      </c>
      <c r="B31" s="443" t="s">
        <v>16</v>
      </c>
      <c r="C31" s="442">
        <v>7</v>
      </c>
      <c r="D31" s="442">
        <v>13</v>
      </c>
      <c r="E31" s="473">
        <f t="shared" si="10"/>
        <v>4.6189376443418011</v>
      </c>
      <c r="F31" s="481"/>
      <c r="G31" s="441">
        <v>3</v>
      </c>
      <c r="H31" s="482">
        <v>59</v>
      </c>
      <c r="I31" s="471">
        <f t="shared" si="11"/>
        <v>4.1841004184100417</v>
      </c>
      <c r="J31" s="473">
        <f t="shared" si="12"/>
        <v>90.5857740585774</v>
      </c>
      <c r="K31" s="473">
        <f t="shared" si="13"/>
        <v>88.263744470275483</v>
      </c>
      <c r="L31" s="439">
        <f t="shared" si="14"/>
        <v>2.3220295883019162</v>
      </c>
    </row>
    <row r="32" spans="1:12" x14ac:dyDescent="0.2">
      <c r="A32" s="1" t="s">
        <v>170</v>
      </c>
      <c r="B32" s="443" t="s">
        <v>238</v>
      </c>
      <c r="C32" s="442">
        <v>7</v>
      </c>
      <c r="D32" s="442">
        <v>40</v>
      </c>
      <c r="E32" s="473">
        <f t="shared" si="10"/>
        <v>4.3478260869565215</v>
      </c>
      <c r="G32" s="441">
        <v>4</v>
      </c>
      <c r="H32" s="482">
        <v>16</v>
      </c>
      <c r="I32" s="471">
        <f t="shared" si="11"/>
        <v>3.90625</v>
      </c>
      <c r="J32" s="473">
        <f t="shared" si="12"/>
        <v>89.84375</v>
      </c>
      <c r="K32" s="473">
        <f t="shared" si="13"/>
        <v>88.263744470275483</v>
      </c>
      <c r="L32" s="439">
        <f t="shared" si="14"/>
        <v>1.5800055297245166</v>
      </c>
    </row>
    <row r="33" spans="1:14" x14ac:dyDescent="0.2">
      <c r="A33" s="1" t="s">
        <v>318</v>
      </c>
      <c r="B33" s="443" t="s">
        <v>15</v>
      </c>
      <c r="C33" s="442">
        <v>7</v>
      </c>
      <c r="D33" s="442">
        <v>27</v>
      </c>
      <c r="E33" s="473">
        <f t="shared" si="10"/>
        <v>4.4742729306487696</v>
      </c>
      <c r="F33" s="481"/>
      <c r="G33" s="441">
        <v>4</v>
      </c>
      <c r="H33" s="482">
        <v>9</v>
      </c>
      <c r="I33" s="471">
        <f t="shared" si="11"/>
        <v>4.0160642570281126</v>
      </c>
      <c r="J33" s="473">
        <f t="shared" si="12"/>
        <v>89.759036144578317</v>
      </c>
      <c r="K33" s="473">
        <f t="shared" si="13"/>
        <v>88.263744470275483</v>
      </c>
      <c r="L33" s="439">
        <f t="shared" si="14"/>
        <v>1.4952916743028339</v>
      </c>
    </row>
    <row r="34" spans="1:14" x14ac:dyDescent="0.2">
      <c r="A34" s="1" t="s">
        <v>319</v>
      </c>
      <c r="B34" s="443" t="s">
        <v>94</v>
      </c>
      <c r="C34" s="442">
        <v>6</v>
      </c>
      <c r="D34" s="442">
        <v>33</v>
      </c>
      <c r="E34" s="473">
        <f t="shared" si="10"/>
        <v>5.0890585241730282</v>
      </c>
      <c r="F34" s="481"/>
      <c r="G34" s="441">
        <v>3</v>
      </c>
      <c r="H34" s="482">
        <v>43</v>
      </c>
      <c r="I34" s="471">
        <f t="shared" si="11"/>
        <v>4.4843049327354256</v>
      </c>
      <c r="J34" s="473">
        <f t="shared" si="12"/>
        <v>88.116591928251111</v>
      </c>
      <c r="K34" s="473">
        <f t="shared" si="13"/>
        <v>88.263744470275483</v>
      </c>
      <c r="L34" s="439">
        <f t="shared" si="14"/>
        <v>-0.14715254202437222</v>
      </c>
    </row>
    <row r="35" spans="1:14" x14ac:dyDescent="0.2">
      <c r="A35" s="1" t="s">
        <v>321</v>
      </c>
      <c r="B35" s="443" t="s">
        <v>323</v>
      </c>
      <c r="C35" s="442">
        <v>6</v>
      </c>
      <c r="D35" s="442">
        <v>58</v>
      </c>
      <c r="E35" s="475">
        <f t="shared" si="10"/>
        <v>4.7846889952153111</v>
      </c>
      <c r="F35" s="491"/>
      <c r="G35" s="447">
        <v>4</v>
      </c>
      <c r="H35" s="492">
        <v>1</v>
      </c>
      <c r="I35" s="471">
        <f t="shared" si="11"/>
        <v>4.1493775933609962</v>
      </c>
      <c r="J35" s="475">
        <f t="shared" si="12"/>
        <v>86.721991701244818</v>
      </c>
      <c r="K35" s="473">
        <f t="shared" si="13"/>
        <v>88.263744470275483</v>
      </c>
      <c r="L35" s="446">
        <f t="shared" si="14"/>
        <v>-1.5417527690306656</v>
      </c>
    </row>
    <row r="36" spans="1:14" x14ac:dyDescent="0.2">
      <c r="A36" s="1" t="s">
        <v>320</v>
      </c>
      <c r="B36" s="569" t="s">
        <v>169</v>
      </c>
      <c r="C36" s="442">
        <v>6</v>
      </c>
      <c r="D36" s="442">
        <v>19</v>
      </c>
      <c r="E36" s="473">
        <f t="shared" si="10"/>
        <v>5.2770448548812663</v>
      </c>
      <c r="F36" s="481"/>
      <c r="G36" s="441">
        <v>3</v>
      </c>
      <c r="H36" s="482">
        <v>39</v>
      </c>
      <c r="I36" s="471">
        <f t="shared" si="11"/>
        <v>4.5662100456621006</v>
      </c>
      <c r="J36" s="473">
        <f t="shared" si="12"/>
        <v>86.529680365296812</v>
      </c>
      <c r="K36" s="473">
        <f t="shared" si="13"/>
        <v>88.263744470275483</v>
      </c>
      <c r="L36" s="490">
        <f t="shared" si="14"/>
        <v>-1.7340641049786711</v>
      </c>
    </row>
    <row r="37" spans="1:14" x14ac:dyDescent="0.2">
      <c r="A37" s="1" t="s">
        <v>288</v>
      </c>
      <c r="B37" s="443" t="s">
        <v>322</v>
      </c>
      <c r="C37" s="442">
        <v>7</v>
      </c>
      <c r="D37" s="442">
        <v>58</v>
      </c>
      <c r="E37" s="533">
        <f t="shared" si="10"/>
        <v>4.1841004184100417</v>
      </c>
      <c r="G37" s="441">
        <v>4</v>
      </c>
      <c r="H37" s="482">
        <v>37</v>
      </c>
      <c r="I37" s="471">
        <f t="shared" si="11"/>
        <v>3.6101083032490973</v>
      </c>
      <c r="J37" s="533">
        <f t="shared" si="12"/>
        <v>86.281588447653419</v>
      </c>
      <c r="K37" s="473">
        <f t="shared" si="13"/>
        <v>88.263744470275483</v>
      </c>
      <c r="L37" s="439">
        <f t="shared" si="14"/>
        <v>-1.982156022622064</v>
      </c>
    </row>
    <row r="38" spans="1:14" x14ac:dyDescent="0.2">
      <c r="A38" s="1" t="s">
        <v>317</v>
      </c>
      <c r="B38" s="443" t="s">
        <v>152</v>
      </c>
      <c r="C38" s="442">
        <v>7</v>
      </c>
      <c r="D38" s="442">
        <v>44</v>
      </c>
      <c r="E38" s="473">
        <f t="shared" si="10"/>
        <v>4.3103448275862064</v>
      </c>
      <c r="F38" s="481"/>
      <c r="G38" s="441">
        <v>4</v>
      </c>
      <c r="H38" s="482">
        <v>29</v>
      </c>
      <c r="I38" s="471">
        <f t="shared" si="11"/>
        <v>3.7174721189591078</v>
      </c>
      <c r="J38" s="473">
        <f t="shared" si="12"/>
        <v>86.245353159851305</v>
      </c>
      <c r="K38" s="473">
        <f t="shared" si="13"/>
        <v>88.263744470275483</v>
      </c>
      <c r="L38" s="439">
        <f t="shared" si="14"/>
        <v>-2.0183913104241782</v>
      </c>
    </row>
    <row r="39" spans="1:14" x14ac:dyDescent="0.2">
      <c r="A39" s="1" t="s">
        <v>216</v>
      </c>
      <c r="B39" s="443" t="s">
        <v>217</v>
      </c>
      <c r="C39" s="442">
        <v>8</v>
      </c>
      <c r="D39" s="442">
        <v>40</v>
      </c>
      <c r="E39" s="533">
        <f t="shared" si="10"/>
        <v>3.8461538461538458</v>
      </c>
      <c r="G39" s="441">
        <v>5</v>
      </c>
      <c r="H39" s="482">
        <v>3</v>
      </c>
      <c r="I39" s="471">
        <f t="shared" si="11"/>
        <v>3.3003300330033003</v>
      </c>
      <c r="J39" s="533">
        <f t="shared" si="12"/>
        <v>85.808580858085818</v>
      </c>
      <c r="K39" s="473">
        <f t="shared" si="13"/>
        <v>88.263744470275483</v>
      </c>
      <c r="L39" s="439">
        <f t="shared" si="14"/>
        <v>-2.4551636121896649</v>
      </c>
    </row>
    <row r="41" spans="1:14" x14ac:dyDescent="0.2">
      <c r="A41" s="627" t="s">
        <v>325</v>
      </c>
    </row>
    <row r="42" spans="1:14" x14ac:dyDescent="0.2">
      <c r="A42" s="1">
        <v>1000</v>
      </c>
      <c r="B42" s="1"/>
      <c r="C42" s="643" t="s">
        <v>2</v>
      </c>
      <c r="D42" s="643"/>
      <c r="E42" s="1"/>
      <c r="F42" s="452" t="s">
        <v>3</v>
      </c>
      <c r="G42" s="1"/>
      <c r="H42" s="1"/>
      <c r="I42" s="1"/>
      <c r="J42" s="445" t="s">
        <v>4</v>
      </c>
      <c r="K42" s="445" t="s">
        <v>5</v>
      </c>
      <c r="L42" s="2"/>
    </row>
    <row r="43" spans="1:14" ht="15" x14ac:dyDescent="0.2">
      <c r="A43" s="1"/>
      <c r="B43" s="1" t="s">
        <v>200</v>
      </c>
      <c r="C43" s="12" t="s">
        <v>6</v>
      </c>
      <c r="D43" s="2" t="s">
        <v>7</v>
      </c>
      <c r="E43" s="1" t="s">
        <v>8</v>
      </c>
      <c r="F43" s="453">
        <v>1000</v>
      </c>
      <c r="G43" s="12" t="s">
        <v>6</v>
      </c>
      <c r="H43" s="2" t="s">
        <v>7</v>
      </c>
      <c r="I43" s="1" t="s">
        <v>8</v>
      </c>
      <c r="J43" s="445" t="s">
        <v>9</v>
      </c>
      <c r="K43" s="529" t="s">
        <v>9</v>
      </c>
      <c r="L43" s="10" t="s">
        <v>10</v>
      </c>
      <c r="N43" s="629"/>
    </row>
    <row r="44" spans="1:14" ht="15" x14ac:dyDescent="0.2">
      <c r="A44" s="1" t="s">
        <v>215</v>
      </c>
      <c r="B44" s="484" t="s">
        <v>39</v>
      </c>
      <c r="C44" s="485">
        <v>7</v>
      </c>
      <c r="D44" s="485">
        <v>53</v>
      </c>
      <c r="E44" s="628">
        <f t="shared" ref="E44:E53" si="15">1/((SUM(C44*60,D44))/2000)</f>
        <v>4.2283298097251585</v>
      </c>
      <c r="F44" s="470"/>
      <c r="G44" s="457">
        <v>4</v>
      </c>
      <c r="H44" s="488">
        <v>8</v>
      </c>
      <c r="I44" s="471">
        <f t="shared" ref="I44:I53" si="16">$F$16/(G44*60+H44)</f>
        <v>4.032258064516129</v>
      </c>
      <c r="J44" s="628">
        <f t="shared" ref="J44:J53" si="17">(I44/E44)*100</f>
        <v>95.362903225806448</v>
      </c>
      <c r="K44" s="473">
        <f t="shared" ref="K44:K53" si="18">AVERAGE($J$44:$J$53)</f>
        <v>92.462094351359411</v>
      </c>
      <c r="L44" s="490">
        <f t="shared" ref="L44:L53" si="19">(J44-K44)</f>
        <v>2.9008088744470371</v>
      </c>
      <c r="N44" s="629"/>
    </row>
    <row r="45" spans="1:14" ht="15" x14ac:dyDescent="0.2">
      <c r="A45" s="1" t="s">
        <v>318</v>
      </c>
      <c r="B45" s="443" t="s">
        <v>15</v>
      </c>
      <c r="C45" s="442">
        <v>7</v>
      </c>
      <c r="D45" s="442">
        <v>27</v>
      </c>
      <c r="E45" s="473">
        <f t="shared" si="15"/>
        <v>4.4742729306487696</v>
      </c>
      <c r="F45" s="481"/>
      <c r="G45" s="441">
        <v>3</v>
      </c>
      <c r="H45" s="482">
        <v>55</v>
      </c>
      <c r="I45" s="471">
        <f t="shared" si="16"/>
        <v>4.2553191489361701</v>
      </c>
      <c r="J45" s="473">
        <f t="shared" si="17"/>
        <v>95.106382978723403</v>
      </c>
      <c r="K45" s="473">
        <f t="shared" si="18"/>
        <v>92.462094351359411</v>
      </c>
      <c r="L45" s="439">
        <f t="shared" si="19"/>
        <v>2.6442886273639914</v>
      </c>
      <c r="N45" s="629"/>
    </row>
    <row r="46" spans="1:14" ht="15" x14ac:dyDescent="0.2">
      <c r="A46" s="1" t="s">
        <v>134</v>
      </c>
      <c r="B46" s="443" t="s">
        <v>16</v>
      </c>
      <c r="C46" s="442">
        <v>7</v>
      </c>
      <c r="D46" s="442">
        <v>13</v>
      </c>
      <c r="E46" s="473">
        <f t="shared" si="15"/>
        <v>4.6189376443418011</v>
      </c>
      <c r="F46" s="481"/>
      <c r="G46" s="441">
        <v>3</v>
      </c>
      <c r="H46" s="482">
        <v>51</v>
      </c>
      <c r="I46" s="471">
        <f t="shared" si="16"/>
        <v>4.329004329004329</v>
      </c>
      <c r="J46" s="473">
        <f t="shared" si="17"/>
        <v>93.722943722943725</v>
      </c>
      <c r="K46" s="473">
        <f t="shared" si="18"/>
        <v>92.462094351359411</v>
      </c>
      <c r="L46" s="439">
        <f t="shared" si="19"/>
        <v>1.2608493715843139</v>
      </c>
      <c r="N46" s="629"/>
    </row>
    <row r="47" spans="1:14" ht="15" x14ac:dyDescent="0.2">
      <c r="A47" s="1" t="s">
        <v>170</v>
      </c>
      <c r="B47" s="443" t="s">
        <v>238</v>
      </c>
      <c r="C47" s="442">
        <v>7</v>
      </c>
      <c r="D47" s="442">
        <v>40</v>
      </c>
      <c r="E47" s="473">
        <f t="shared" si="15"/>
        <v>4.3478260869565215</v>
      </c>
      <c r="G47" s="441">
        <v>4</v>
      </c>
      <c r="H47" s="482">
        <v>6</v>
      </c>
      <c r="I47" s="471">
        <f t="shared" si="16"/>
        <v>4.0650406504065044</v>
      </c>
      <c r="J47" s="473">
        <f t="shared" si="17"/>
        <v>93.495934959349597</v>
      </c>
      <c r="K47" s="473">
        <f t="shared" si="18"/>
        <v>92.462094351359411</v>
      </c>
      <c r="L47" s="439">
        <f t="shared" si="19"/>
        <v>1.0338406079901858</v>
      </c>
      <c r="N47" s="629"/>
    </row>
    <row r="48" spans="1:14" ht="15" x14ac:dyDescent="0.2">
      <c r="A48" s="1" t="s">
        <v>320</v>
      </c>
      <c r="B48" s="569" t="s">
        <v>169</v>
      </c>
      <c r="C48" s="442">
        <v>6</v>
      </c>
      <c r="D48" s="442">
        <v>19</v>
      </c>
      <c r="E48" s="473">
        <f t="shared" si="15"/>
        <v>5.2770448548812663</v>
      </c>
      <c r="F48" s="481"/>
      <c r="G48" s="441">
        <v>3</v>
      </c>
      <c r="H48" s="482">
        <v>26</v>
      </c>
      <c r="I48" s="471">
        <f t="shared" si="16"/>
        <v>4.8543689320388346</v>
      </c>
      <c r="J48" s="473">
        <f t="shared" si="17"/>
        <v>91.990291262135912</v>
      </c>
      <c r="K48" s="473">
        <f t="shared" si="18"/>
        <v>92.462094351359411</v>
      </c>
      <c r="L48" s="439">
        <f t="shared" si="19"/>
        <v>-0.47180308922349923</v>
      </c>
      <c r="N48" s="629"/>
    </row>
    <row r="49" spans="1:14" ht="15" x14ac:dyDescent="0.2">
      <c r="A49" s="1" t="s">
        <v>319</v>
      </c>
      <c r="B49" s="443" t="s">
        <v>94</v>
      </c>
      <c r="C49" s="442">
        <v>6</v>
      </c>
      <c r="D49" s="442">
        <v>33</v>
      </c>
      <c r="E49" s="475">
        <f t="shared" si="15"/>
        <v>5.0890585241730282</v>
      </c>
      <c r="F49" s="491"/>
      <c r="G49" s="447">
        <v>3</v>
      </c>
      <c r="H49" s="492">
        <v>34</v>
      </c>
      <c r="I49" s="471">
        <f t="shared" si="16"/>
        <v>4.6728971962616823</v>
      </c>
      <c r="J49" s="475">
        <f t="shared" si="17"/>
        <v>91.822429906542055</v>
      </c>
      <c r="K49" s="473">
        <f t="shared" si="18"/>
        <v>92.462094351359411</v>
      </c>
      <c r="L49" s="446">
        <f t="shared" si="19"/>
        <v>-0.63966444481735607</v>
      </c>
      <c r="N49" s="629"/>
    </row>
    <row r="50" spans="1:14" ht="15" x14ac:dyDescent="0.2">
      <c r="A50" s="1" t="s">
        <v>317</v>
      </c>
      <c r="B50" s="443" t="s">
        <v>152</v>
      </c>
      <c r="C50" s="442">
        <v>7</v>
      </c>
      <c r="D50" s="442">
        <v>44</v>
      </c>
      <c r="E50" s="473">
        <f t="shared" si="15"/>
        <v>4.3103448275862064</v>
      </c>
      <c r="F50" s="481"/>
      <c r="G50" s="441">
        <v>4</v>
      </c>
      <c r="H50" s="482">
        <v>13</v>
      </c>
      <c r="I50" s="471">
        <f t="shared" si="16"/>
        <v>3.9525691699604741</v>
      </c>
      <c r="J50" s="473">
        <f t="shared" si="17"/>
        <v>91.699604743083</v>
      </c>
      <c r="K50" s="473">
        <f t="shared" si="18"/>
        <v>92.462094351359411</v>
      </c>
      <c r="L50" s="490">
        <f t="shared" si="19"/>
        <v>-0.76248960827641099</v>
      </c>
      <c r="N50" s="629"/>
    </row>
    <row r="51" spans="1:14" ht="15" x14ac:dyDescent="0.2">
      <c r="A51" s="1" t="s">
        <v>321</v>
      </c>
      <c r="B51" s="443" t="s">
        <v>323</v>
      </c>
      <c r="C51" s="442">
        <v>6</v>
      </c>
      <c r="D51" s="442">
        <v>58</v>
      </c>
      <c r="E51" s="473">
        <f t="shared" si="15"/>
        <v>4.7846889952153111</v>
      </c>
      <c r="F51" s="481"/>
      <c r="G51" s="441">
        <v>3</v>
      </c>
      <c r="H51" s="482">
        <v>49</v>
      </c>
      <c r="I51" s="471">
        <f t="shared" si="16"/>
        <v>4.3668122270742362</v>
      </c>
      <c r="J51" s="473">
        <f t="shared" si="17"/>
        <v>91.266375545851531</v>
      </c>
      <c r="K51" s="473">
        <f t="shared" si="18"/>
        <v>92.462094351359411</v>
      </c>
      <c r="L51" s="439">
        <f t="shared" si="19"/>
        <v>-1.1957188055078802</v>
      </c>
      <c r="N51" s="629"/>
    </row>
    <row r="52" spans="1:14" ht="15" x14ac:dyDescent="0.2">
      <c r="A52" s="1" t="s">
        <v>288</v>
      </c>
      <c r="B52" s="443" t="s">
        <v>322</v>
      </c>
      <c r="C52" s="442">
        <v>7</v>
      </c>
      <c r="D52" s="442">
        <v>58</v>
      </c>
      <c r="E52" s="533">
        <f t="shared" si="15"/>
        <v>4.1841004184100417</v>
      </c>
      <c r="G52" s="441">
        <v>4</v>
      </c>
      <c r="H52" s="482">
        <v>25</v>
      </c>
      <c r="I52" s="471">
        <f t="shared" si="16"/>
        <v>3.7735849056603774</v>
      </c>
      <c r="J52" s="533">
        <f t="shared" si="17"/>
        <v>90.188679245283026</v>
      </c>
      <c r="K52" s="473">
        <f t="shared" si="18"/>
        <v>92.462094351359411</v>
      </c>
      <c r="L52" s="439">
        <f t="shared" si="19"/>
        <v>-2.273415106076385</v>
      </c>
      <c r="N52" s="629"/>
    </row>
    <row r="53" spans="1:14" ht="15" x14ac:dyDescent="0.2">
      <c r="A53" s="1" t="s">
        <v>216</v>
      </c>
      <c r="B53" s="443" t="s">
        <v>217</v>
      </c>
      <c r="C53" s="442">
        <v>8</v>
      </c>
      <c r="D53" s="442">
        <v>40</v>
      </c>
      <c r="E53" s="533">
        <f t="shared" si="15"/>
        <v>3.8461538461538458</v>
      </c>
      <c r="G53" s="441">
        <v>4</v>
      </c>
      <c r="H53" s="482">
        <v>49</v>
      </c>
      <c r="I53" s="471">
        <f t="shared" si="16"/>
        <v>3.4602076124567476</v>
      </c>
      <c r="J53" s="533">
        <f t="shared" si="17"/>
        <v>89.965397923875443</v>
      </c>
      <c r="K53" s="473">
        <f t="shared" si="18"/>
        <v>92.462094351359411</v>
      </c>
      <c r="L53" s="439">
        <f t="shared" si="19"/>
        <v>-2.4966964274839683</v>
      </c>
      <c r="N53" s="629"/>
    </row>
    <row r="56" spans="1:14" ht="15" x14ac:dyDescent="0.25">
      <c r="B56" s="631" t="s">
        <v>329</v>
      </c>
      <c r="C56" s="631" t="s">
        <v>330</v>
      </c>
      <c r="D56" s="631" t="s">
        <v>331</v>
      </c>
      <c r="E56" s="631" t="s">
        <v>332</v>
      </c>
    </row>
    <row r="57" spans="1:14" ht="14.25" x14ac:dyDescent="0.2">
      <c r="A57" s="632" t="s">
        <v>317</v>
      </c>
      <c r="B57" s="630">
        <v>2.9976851851851866E-3</v>
      </c>
      <c r="C57" s="630">
        <v>2.6736111111111127E-3</v>
      </c>
      <c r="D57" s="630">
        <v>3.1134259259259292E-3</v>
      </c>
      <c r="E57" s="630">
        <v>2.928240740740743E-3</v>
      </c>
    </row>
    <row r="58" spans="1:14" ht="14.25" x14ac:dyDescent="0.2">
      <c r="A58" s="632" t="s">
        <v>333</v>
      </c>
      <c r="B58" s="630">
        <v>3.1249999999999993E-3</v>
      </c>
      <c r="C58" s="630">
        <v>2.8819444444444439E-3</v>
      </c>
      <c r="D58" s="630">
        <v>3.2060185185185178E-3</v>
      </c>
      <c r="E58" s="630">
        <v>3.070987654320987E-3</v>
      </c>
    </row>
    <row r="59" spans="1:14" ht="14.25" x14ac:dyDescent="0.2">
      <c r="A59" s="632" t="s">
        <v>216</v>
      </c>
      <c r="B59" s="630">
        <v>3.4375000000000031E-3</v>
      </c>
      <c r="C59" s="630">
        <v>3.0787037037037016E-3</v>
      </c>
      <c r="D59" s="630">
        <v>3.5069444444444445E-3</v>
      </c>
      <c r="E59" s="630">
        <v>3.3410493827160498E-3</v>
      </c>
    </row>
    <row r="60" spans="1:14" ht="14.25" x14ac:dyDescent="0.2">
      <c r="A60" s="632" t="s">
        <v>288</v>
      </c>
      <c r="B60" s="630">
        <v>3.078703703703705E-3</v>
      </c>
      <c r="C60" s="630">
        <v>2.9050925925925911E-3</v>
      </c>
      <c r="D60" s="630">
        <v>3.2060185185185178E-3</v>
      </c>
      <c r="E60" s="630">
        <v>3.0632716049382711E-3</v>
      </c>
    </row>
    <row r="61" spans="1:14" ht="14.25" x14ac:dyDescent="0.2">
      <c r="A61" s="632" t="s">
        <v>215</v>
      </c>
      <c r="B61" s="630">
        <v>2.893518518518521E-3</v>
      </c>
      <c r="C61" s="630">
        <v>2.7662037037037013E-3</v>
      </c>
      <c r="D61" s="630">
        <v>2.9513888888888923E-3</v>
      </c>
      <c r="E61" s="630">
        <v>2.8703703703703717E-3</v>
      </c>
    </row>
    <row r="62" spans="1:14" ht="14.25" x14ac:dyDescent="0.2">
      <c r="A62" s="632" t="s">
        <v>170</v>
      </c>
      <c r="B62" s="630">
        <v>2.8819444444444405E-3</v>
      </c>
      <c r="C62" s="630">
        <v>2.6967592592592599E-3</v>
      </c>
      <c r="D62" s="630">
        <v>2.9629629629629589E-3</v>
      </c>
      <c r="E62" s="630">
        <v>2.8472222222222197E-3</v>
      </c>
    </row>
    <row r="63" spans="1:14" ht="14.25" x14ac:dyDescent="0.2">
      <c r="A63" s="632" t="s">
        <v>318</v>
      </c>
      <c r="B63" s="630">
        <v>2.7546296296296312E-3</v>
      </c>
      <c r="C63" s="630">
        <v>2.5347222222222229E-3</v>
      </c>
      <c r="D63" s="630">
        <v>2.8819444444444439E-3</v>
      </c>
      <c r="E63" s="630">
        <v>2.723765432098766E-3</v>
      </c>
    </row>
    <row r="64" spans="1:14" ht="14.25" x14ac:dyDescent="0.2">
      <c r="A64" s="632" t="s">
        <v>134</v>
      </c>
      <c r="B64" s="630">
        <v>2.7546296296296277E-3</v>
      </c>
      <c r="C64" s="630">
        <v>2.5000000000000022E-3</v>
      </c>
      <c r="D64" s="630">
        <v>2.7662037037037013E-3</v>
      </c>
      <c r="E64" s="630">
        <v>2.6736111111111105E-3</v>
      </c>
    </row>
    <row r="65" spans="1:5" ht="14.25" x14ac:dyDescent="0.2">
      <c r="A65" s="632" t="s">
        <v>319</v>
      </c>
      <c r="B65" s="630">
        <v>2.4884259259259252E-3</v>
      </c>
      <c r="C65" s="630">
        <v>2.3611111111111124E-3</v>
      </c>
      <c r="D65" s="630">
        <v>2.5810185185185242E-3</v>
      </c>
      <c r="E65" s="630">
        <v>2.4768518518518538E-3</v>
      </c>
    </row>
    <row r="66" spans="1:5" ht="14.25" x14ac:dyDescent="0.2">
      <c r="A66" s="632" t="s">
        <v>320</v>
      </c>
      <c r="B66" s="630">
        <v>2.3726851851851825E-3</v>
      </c>
      <c r="C66" s="630">
        <v>2.2337962962962962E-3</v>
      </c>
      <c r="D66" s="630">
        <v>2.5347222222222299E-3</v>
      </c>
      <c r="E66" s="630">
        <v>2.3804012345679027E-3</v>
      </c>
    </row>
    <row r="67" spans="1:5" ht="14.25" x14ac:dyDescent="0.2">
      <c r="A67" s="632" t="s">
        <v>321</v>
      </c>
      <c r="B67" s="630">
        <v>2.6504629629629656E-3</v>
      </c>
      <c r="C67" s="630">
        <v>2.4999999999999953E-3</v>
      </c>
      <c r="D67" s="630">
        <v>2.7893518518518484E-3</v>
      </c>
      <c r="E67" s="630">
        <v>2.6466049382716031E-3</v>
      </c>
    </row>
  </sheetData>
  <sortState ref="A44:L53">
    <sortCondition descending="1" ref="K44:K53"/>
  </sortState>
  <mergeCells count="4">
    <mergeCell ref="C3:D3"/>
    <mergeCell ref="C15:D15"/>
    <mergeCell ref="C28:D28"/>
    <mergeCell ref="C42:D42"/>
  </mergeCells>
  <pageMargins left="0.7" right="0.7" top="0.75" bottom="0.75" header="0.3" footer="0.3"/>
  <pageSetup paperSize="9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opLeftCell="A30" workbookViewId="0">
      <selection activeCell="O69" sqref="O69"/>
    </sheetView>
  </sheetViews>
  <sheetFormatPr defaultRowHeight="12.75" x14ac:dyDescent="0.2"/>
  <cols>
    <col min="1" max="1" width="11.28515625" customWidth="1"/>
    <col min="14" max="14" width="15.28515625" customWidth="1"/>
  </cols>
  <sheetData>
    <row r="1" spans="1:17" x14ac:dyDescent="0.2">
      <c r="A1" s="1" t="s">
        <v>334</v>
      </c>
    </row>
    <row r="2" spans="1:17" x14ac:dyDescent="0.2">
      <c r="A2" s="1" t="s">
        <v>335</v>
      </c>
    </row>
    <row r="3" spans="1:17" x14ac:dyDescent="0.2">
      <c r="A3" s="1">
        <v>1000</v>
      </c>
      <c r="B3" s="1"/>
      <c r="C3" s="643" t="s">
        <v>2</v>
      </c>
      <c r="D3" s="643"/>
      <c r="E3" s="1"/>
      <c r="F3" s="452" t="s">
        <v>3</v>
      </c>
      <c r="G3" s="1"/>
      <c r="H3" s="1"/>
      <c r="I3" s="1"/>
      <c r="J3" s="445" t="s">
        <v>4</v>
      </c>
      <c r="K3" s="445" t="s">
        <v>5</v>
      </c>
      <c r="L3" s="2"/>
      <c r="N3" s="1" t="s">
        <v>343</v>
      </c>
      <c r="O3" s="1"/>
    </row>
    <row r="4" spans="1:17" x14ac:dyDescent="0.2">
      <c r="A4" s="1"/>
      <c r="B4" s="1" t="s">
        <v>200</v>
      </c>
      <c r="C4" s="12" t="s">
        <v>6</v>
      </c>
      <c r="D4" s="2" t="s">
        <v>7</v>
      </c>
      <c r="E4" s="1" t="s">
        <v>8</v>
      </c>
      <c r="F4" s="453">
        <v>1000</v>
      </c>
      <c r="G4" s="12" t="s">
        <v>6</v>
      </c>
      <c r="H4" s="2" t="s">
        <v>7</v>
      </c>
      <c r="I4" s="1" t="s">
        <v>8</v>
      </c>
      <c r="J4" s="445" t="s">
        <v>9</v>
      </c>
      <c r="K4" s="529" t="s">
        <v>9</v>
      </c>
      <c r="L4" s="10" t="s">
        <v>10</v>
      </c>
      <c r="O4" s="383"/>
      <c r="P4" s="383"/>
      <c r="Q4" s="383"/>
    </row>
    <row r="5" spans="1:17" x14ac:dyDescent="0.2">
      <c r="A5" s="1" t="s">
        <v>215</v>
      </c>
      <c r="B5" s="484" t="s">
        <v>39</v>
      </c>
      <c r="C5" s="485">
        <v>7</v>
      </c>
      <c r="D5" s="485">
        <v>53</v>
      </c>
      <c r="E5" s="471">
        <f t="shared" ref="E5:E17" si="0">1/((SUM(C5*60,D5))/2000)</f>
        <v>4.2283298097251585</v>
      </c>
      <c r="F5" s="487"/>
      <c r="G5" s="457">
        <v>3</v>
      </c>
      <c r="H5" s="488">
        <v>55</v>
      </c>
      <c r="I5" s="471">
        <f t="shared" ref="I5:I17" si="1">$F$4/(G5*60+H5)</f>
        <v>4.2553191489361701</v>
      </c>
      <c r="J5" s="471">
        <f t="shared" ref="J5:J17" si="2">(I5/E5)*100</f>
        <v>100.63829787234042</v>
      </c>
      <c r="K5" s="473">
        <f t="shared" ref="K5:K17" si="3">AVERAGE($J$5:$J$17)</f>
        <v>98.216659227552583</v>
      </c>
      <c r="L5" s="490">
        <f t="shared" ref="L5:L17" si="4">(J5-K5)</f>
        <v>2.4216386447878335</v>
      </c>
      <c r="O5" s="383"/>
      <c r="P5" s="383"/>
      <c r="Q5" s="383"/>
    </row>
    <row r="6" spans="1:17" x14ac:dyDescent="0.2">
      <c r="A6" s="1" t="s">
        <v>154</v>
      </c>
      <c r="B6" s="443" t="s">
        <v>152</v>
      </c>
      <c r="C6" s="442">
        <v>7</v>
      </c>
      <c r="D6" s="442">
        <v>44</v>
      </c>
      <c r="E6" s="473">
        <f t="shared" si="0"/>
        <v>4.3103448275862064</v>
      </c>
      <c r="F6" s="481"/>
      <c r="G6" s="441">
        <v>3</v>
      </c>
      <c r="H6" s="482">
        <v>52</v>
      </c>
      <c r="I6" s="473">
        <f t="shared" si="1"/>
        <v>4.3103448275862073</v>
      </c>
      <c r="J6" s="473">
        <f t="shared" si="2"/>
        <v>100.00000000000003</v>
      </c>
      <c r="K6" s="473">
        <f t="shared" si="3"/>
        <v>98.216659227552583</v>
      </c>
      <c r="L6" s="439">
        <f t="shared" si="4"/>
        <v>1.7833407724474455</v>
      </c>
      <c r="O6" s="383"/>
      <c r="P6" s="383"/>
      <c r="Q6" s="383"/>
    </row>
    <row r="7" spans="1:17" x14ac:dyDescent="0.2">
      <c r="A7" s="1" t="s">
        <v>317</v>
      </c>
      <c r="B7" s="443" t="s">
        <v>152</v>
      </c>
      <c r="C7" s="442">
        <v>7</v>
      </c>
      <c r="D7" s="442">
        <v>44</v>
      </c>
      <c r="E7" s="473">
        <f t="shared" si="0"/>
        <v>4.3103448275862064</v>
      </c>
      <c r="F7" s="481"/>
      <c r="G7" s="441">
        <v>3</v>
      </c>
      <c r="H7" s="482">
        <v>53</v>
      </c>
      <c r="I7" s="473">
        <f t="shared" si="1"/>
        <v>4.2918454935622314</v>
      </c>
      <c r="J7" s="473">
        <f t="shared" si="2"/>
        <v>99.570815450643778</v>
      </c>
      <c r="K7" s="473">
        <f t="shared" si="3"/>
        <v>98.216659227552583</v>
      </c>
      <c r="L7" s="439">
        <f t="shared" si="4"/>
        <v>1.354156223091195</v>
      </c>
      <c r="O7" s="383"/>
      <c r="P7" s="383"/>
      <c r="Q7" s="383"/>
    </row>
    <row r="8" spans="1:17" x14ac:dyDescent="0.2">
      <c r="A8" s="1" t="s">
        <v>338</v>
      </c>
      <c r="B8" s="443" t="s">
        <v>337</v>
      </c>
      <c r="C8" s="442">
        <v>7</v>
      </c>
      <c r="D8" s="442">
        <v>38</v>
      </c>
      <c r="E8" s="473">
        <f t="shared" si="0"/>
        <v>4.3668122270742353</v>
      </c>
      <c r="F8" s="481"/>
      <c r="G8" s="441">
        <v>3</v>
      </c>
      <c r="H8" s="482">
        <v>51</v>
      </c>
      <c r="I8" s="533">
        <f t="shared" si="1"/>
        <v>4.329004329004329</v>
      </c>
      <c r="J8" s="533">
        <f t="shared" si="2"/>
        <v>99.134199134199136</v>
      </c>
      <c r="K8" s="473">
        <f t="shared" si="3"/>
        <v>98.216659227552583</v>
      </c>
      <c r="L8" s="439">
        <f t="shared" si="4"/>
        <v>0.91753990664655305</v>
      </c>
      <c r="O8" s="383"/>
      <c r="P8" s="383"/>
      <c r="Q8" s="383"/>
    </row>
    <row r="9" spans="1:17" x14ac:dyDescent="0.2">
      <c r="A9" s="1" t="s">
        <v>165</v>
      </c>
      <c r="B9" s="443" t="s">
        <v>162</v>
      </c>
      <c r="C9" s="442">
        <v>8</v>
      </c>
      <c r="D9" s="442">
        <v>4</v>
      </c>
      <c r="E9" s="473">
        <f t="shared" si="0"/>
        <v>4.1322314049586781</v>
      </c>
      <c r="F9" s="481"/>
      <c r="G9" s="441">
        <v>4</v>
      </c>
      <c r="H9" s="482">
        <v>5</v>
      </c>
      <c r="I9" s="473">
        <f t="shared" si="1"/>
        <v>4.0816326530612246</v>
      </c>
      <c r="J9" s="473">
        <f t="shared" si="2"/>
        <v>98.775510204081627</v>
      </c>
      <c r="K9" s="473">
        <f t="shared" si="3"/>
        <v>98.216659227552583</v>
      </c>
      <c r="L9" s="439">
        <f t="shared" si="4"/>
        <v>0.55885097652904392</v>
      </c>
      <c r="O9" s="383"/>
      <c r="P9" s="383"/>
      <c r="Q9" s="383"/>
    </row>
    <row r="10" spans="1:17" x14ac:dyDescent="0.2">
      <c r="A10" s="1" t="s">
        <v>320</v>
      </c>
      <c r="B10" s="569" t="s">
        <v>169</v>
      </c>
      <c r="C10" s="442">
        <v>6</v>
      </c>
      <c r="D10" s="442">
        <v>19</v>
      </c>
      <c r="E10" s="538">
        <f t="shared" si="0"/>
        <v>5.2770448548812663</v>
      </c>
      <c r="F10" s="14"/>
      <c r="G10" s="447">
        <v>3</v>
      </c>
      <c r="H10" s="492">
        <v>12</v>
      </c>
      <c r="I10" s="538">
        <f t="shared" si="1"/>
        <v>5.208333333333333</v>
      </c>
      <c r="J10" s="538">
        <f t="shared" si="2"/>
        <v>98.697916666666657</v>
      </c>
      <c r="K10" s="473">
        <f t="shared" si="3"/>
        <v>98.216659227552583</v>
      </c>
      <c r="L10" s="446">
        <f t="shared" si="4"/>
        <v>0.48125743911407426</v>
      </c>
      <c r="O10" s="383"/>
      <c r="P10" s="383"/>
      <c r="Q10" s="383"/>
    </row>
    <row r="11" spans="1:17" x14ac:dyDescent="0.2">
      <c r="A11" s="1" t="s">
        <v>318</v>
      </c>
      <c r="B11" s="443" t="s">
        <v>51</v>
      </c>
      <c r="C11" s="442">
        <v>7</v>
      </c>
      <c r="D11" s="442">
        <v>12</v>
      </c>
      <c r="E11" s="473">
        <f t="shared" si="0"/>
        <v>4.6296296296296298</v>
      </c>
      <c r="F11" s="481"/>
      <c r="G11" s="441">
        <v>3</v>
      </c>
      <c r="H11" s="482">
        <v>39</v>
      </c>
      <c r="I11" s="473">
        <f t="shared" si="1"/>
        <v>4.5662100456621006</v>
      </c>
      <c r="J11" s="473">
        <f t="shared" si="2"/>
        <v>98.63013698630138</v>
      </c>
      <c r="K11" s="473">
        <f t="shared" si="3"/>
        <v>98.216659227552583</v>
      </c>
      <c r="L11" s="446">
        <f t="shared" si="4"/>
        <v>0.41347775874879744</v>
      </c>
      <c r="O11" s="383"/>
      <c r="P11" s="383"/>
      <c r="Q11" s="383"/>
    </row>
    <row r="12" spans="1:17" x14ac:dyDescent="0.2">
      <c r="A12" s="1" t="s">
        <v>340</v>
      </c>
      <c r="B12" s="569" t="s">
        <v>172</v>
      </c>
      <c r="C12" s="442">
        <v>6</v>
      </c>
      <c r="D12" s="442">
        <v>8</v>
      </c>
      <c r="E12" s="533">
        <f t="shared" si="0"/>
        <v>5.4347826086956523</v>
      </c>
      <c r="F12" s="316"/>
      <c r="G12" s="441">
        <v>3</v>
      </c>
      <c r="H12" s="482">
        <v>8</v>
      </c>
      <c r="I12" s="533">
        <f t="shared" si="1"/>
        <v>5.3191489361702127</v>
      </c>
      <c r="J12" s="533">
        <f t="shared" si="2"/>
        <v>97.872340425531917</v>
      </c>
      <c r="K12" s="473">
        <f t="shared" si="3"/>
        <v>98.216659227552583</v>
      </c>
      <c r="L12" s="490">
        <f t="shared" si="4"/>
        <v>-0.34431880202066623</v>
      </c>
      <c r="O12" s="383"/>
      <c r="P12" s="383"/>
      <c r="Q12" s="383"/>
    </row>
    <row r="13" spans="1:17" x14ac:dyDescent="0.2">
      <c r="A13" s="1" t="s">
        <v>288</v>
      </c>
      <c r="B13" s="443" t="s">
        <v>322</v>
      </c>
      <c r="C13" s="442">
        <v>7</v>
      </c>
      <c r="D13" s="442">
        <v>58</v>
      </c>
      <c r="E13" s="533">
        <f t="shared" si="0"/>
        <v>4.1841004184100417</v>
      </c>
      <c r="F13" s="316"/>
      <c r="G13" s="441">
        <v>4</v>
      </c>
      <c r="H13" s="482">
        <v>5</v>
      </c>
      <c r="I13" s="533">
        <f t="shared" si="1"/>
        <v>4.0816326530612246</v>
      </c>
      <c r="J13" s="533">
        <f t="shared" si="2"/>
        <v>97.551020408163268</v>
      </c>
      <c r="K13" s="473">
        <f t="shared" si="3"/>
        <v>98.216659227552583</v>
      </c>
      <c r="L13" s="439">
        <f t="shared" si="4"/>
        <v>-0.66563881938931502</v>
      </c>
      <c r="O13" s="383"/>
      <c r="P13" s="383"/>
      <c r="Q13" s="383"/>
    </row>
    <row r="14" spans="1:17" x14ac:dyDescent="0.2">
      <c r="A14" s="1" t="s">
        <v>336</v>
      </c>
      <c r="B14" s="443" t="s">
        <v>123</v>
      </c>
      <c r="C14" s="442">
        <v>7</v>
      </c>
      <c r="D14" s="442">
        <v>31</v>
      </c>
      <c r="E14" s="473">
        <f t="shared" si="0"/>
        <v>4.434589800443459</v>
      </c>
      <c r="F14" s="481"/>
      <c r="G14" s="441">
        <v>3</v>
      </c>
      <c r="H14" s="482">
        <v>52</v>
      </c>
      <c r="I14" s="471">
        <f t="shared" si="1"/>
        <v>4.3103448275862073</v>
      </c>
      <c r="J14" s="471">
        <f t="shared" si="2"/>
        <v>97.198275862068968</v>
      </c>
      <c r="K14" s="473">
        <f t="shared" si="3"/>
        <v>98.216659227552583</v>
      </c>
      <c r="L14" s="490">
        <f t="shared" si="4"/>
        <v>-1.018383365483615</v>
      </c>
      <c r="O14" s="383"/>
      <c r="P14" s="383"/>
      <c r="Q14" s="383"/>
    </row>
    <row r="15" spans="1:17" x14ac:dyDescent="0.2">
      <c r="A15" s="1" t="s">
        <v>216</v>
      </c>
      <c r="B15" s="443" t="s">
        <v>217</v>
      </c>
      <c r="C15" s="442">
        <v>8</v>
      </c>
      <c r="D15" s="442">
        <v>40</v>
      </c>
      <c r="E15" s="473">
        <f t="shared" si="0"/>
        <v>3.8461538461538458</v>
      </c>
      <c r="F15" s="481"/>
      <c r="G15" s="441">
        <v>4</v>
      </c>
      <c r="H15" s="482">
        <v>29</v>
      </c>
      <c r="I15" s="473">
        <f t="shared" si="1"/>
        <v>3.7174721189591078</v>
      </c>
      <c r="J15" s="473">
        <f t="shared" si="2"/>
        <v>96.654275092936814</v>
      </c>
      <c r="K15" s="473">
        <f t="shared" si="3"/>
        <v>98.216659227552583</v>
      </c>
      <c r="L15" s="439">
        <f t="shared" si="4"/>
        <v>-1.562384134615769</v>
      </c>
      <c r="O15" s="383"/>
      <c r="P15" s="383"/>
      <c r="Q15" s="383"/>
    </row>
    <row r="16" spans="1:17" x14ac:dyDescent="0.2">
      <c r="A16" s="1" t="s">
        <v>134</v>
      </c>
      <c r="B16" s="443" t="s">
        <v>16</v>
      </c>
      <c r="C16" s="442">
        <v>7</v>
      </c>
      <c r="D16" s="442">
        <v>13</v>
      </c>
      <c r="E16" s="473">
        <f t="shared" si="0"/>
        <v>4.6189376443418011</v>
      </c>
      <c r="F16" s="481"/>
      <c r="G16" s="441">
        <v>3</v>
      </c>
      <c r="H16" s="482">
        <v>45</v>
      </c>
      <c r="I16" s="473">
        <f t="shared" si="1"/>
        <v>4.4444444444444446</v>
      </c>
      <c r="J16" s="473">
        <f t="shared" si="2"/>
        <v>96.222222222222229</v>
      </c>
      <c r="K16" s="473">
        <f t="shared" si="3"/>
        <v>98.216659227552583</v>
      </c>
      <c r="L16" s="439">
        <f t="shared" si="4"/>
        <v>-1.9944370053303544</v>
      </c>
      <c r="O16" s="383"/>
      <c r="P16" s="383"/>
      <c r="Q16" s="383"/>
    </row>
    <row r="17" spans="1:17" x14ac:dyDescent="0.2">
      <c r="A17" s="1" t="s">
        <v>321</v>
      </c>
      <c r="B17" s="443" t="s">
        <v>323</v>
      </c>
      <c r="C17" s="442">
        <v>6</v>
      </c>
      <c r="D17" s="442">
        <v>58</v>
      </c>
      <c r="E17" s="473">
        <f t="shared" si="0"/>
        <v>4.7846889952153111</v>
      </c>
      <c r="F17" s="481"/>
      <c r="G17" s="441">
        <v>3</v>
      </c>
      <c r="H17" s="482">
        <v>38</v>
      </c>
      <c r="I17" s="473">
        <f t="shared" si="1"/>
        <v>4.5871559633027523</v>
      </c>
      <c r="J17" s="473">
        <f t="shared" si="2"/>
        <v>95.87155963302753</v>
      </c>
      <c r="K17" s="473">
        <f t="shared" si="3"/>
        <v>98.216659227552583</v>
      </c>
      <c r="L17" s="439">
        <f t="shared" si="4"/>
        <v>-2.3450995945250526</v>
      </c>
      <c r="O17" s="383"/>
      <c r="P17" s="383"/>
      <c r="Q17" s="383"/>
    </row>
    <row r="18" spans="1:17" x14ac:dyDescent="0.2">
      <c r="A18" s="1">
        <v>1000</v>
      </c>
      <c r="B18" s="1"/>
      <c r="C18" s="643" t="s">
        <v>2</v>
      </c>
      <c r="D18" s="643"/>
      <c r="E18" s="1"/>
      <c r="F18" s="452" t="s">
        <v>3</v>
      </c>
      <c r="G18" s="1"/>
      <c r="H18" s="1"/>
      <c r="I18" s="1"/>
      <c r="J18" s="445" t="s">
        <v>4</v>
      </c>
      <c r="K18" s="445" t="s">
        <v>5</v>
      </c>
      <c r="L18" s="2"/>
      <c r="O18" s="383"/>
      <c r="P18" s="383"/>
      <c r="Q18" s="383"/>
    </row>
    <row r="19" spans="1:17" x14ac:dyDescent="0.2">
      <c r="A19" s="1"/>
      <c r="B19" s="1" t="s">
        <v>200</v>
      </c>
      <c r="C19" s="12" t="s">
        <v>6</v>
      </c>
      <c r="D19" s="2" t="s">
        <v>7</v>
      </c>
      <c r="E19" s="1" t="s">
        <v>8</v>
      </c>
      <c r="F19" s="453">
        <v>1000</v>
      </c>
      <c r="G19" s="12" t="s">
        <v>6</v>
      </c>
      <c r="H19" s="2" t="s">
        <v>7</v>
      </c>
      <c r="I19" s="1" t="s">
        <v>8</v>
      </c>
      <c r="J19" s="445" t="s">
        <v>9</v>
      </c>
      <c r="K19" s="529" t="s">
        <v>9</v>
      </c>
      <c r="L19" s="10" t="s">
        <v>10</v>
      </c>
      <c r="O19" s="383"/>
      <c r="P19" s="383"/>
      <c r="Q19" s="383"/>
    </row>
    <row r="20" spans="1:17" x14ac:dyDescent="0.2">
      <c r="A20" s="1" t="s">
        <v>321</v>
      </c>
      <c r="B20" s="484" t="s">
        <v>323</v>
      </c>
      <c r="C20" s="485">
        <v>6</v>
      </c>
      <c r="D20" s="485">
        <v>58</v>
      </c>
      <c r="E20" s="628">
        <f t="shared" ref="E20:E34" si="5">1/((SUM(C20*60,D20))/2000)</f>
        <v>4.7846889952153111</v>
      </c>
      <c r="F20" s="470"/>
      <c r="G20" s="457">
        <v>3</v>
      </c>
      <c r="H20" s="488">
        <v>26</v>
      </c>
      <c r="I20" s="471">
        <f t="shared" ref="I20:I34" si="6">$F$19/(G20*60+H20)</f>
        <v>4.8543689320388346</v>
      </c>
      <c r="J20" s="628">
        <f t="shared" ref="J20:J34" si="7">(I20/E20)*100</f>
        <v>101.45631067961165</v>
      </c>
      <c r="K20" s="473">
        <f t="shared" ref="K20:K34" si="8">AVERAGE($J$20:$J$34)</f>
        <v>96.654216601155937</v>
      </c>
      <c r="L20" s="490">
        <f t="shared" ref="L20:L34" si="9">(J20-K20)</f>
        <v>4.8020940784557098</v>
      </c>
    </row>
    <row r="21" spans="1:17" x14ac:dyDescent="0.2">
      <c r="A21" s="1" t="s">
        <v>341</v>
      </c>
      <c r="B21" s="443" t="s">
        <v>192</v>
      </c>
      <c r="C21" s="442">
        <v>7</v>
      </c>
      <c r="D21" s="442">
        <v>0</v>
      </c>
      <c r="E21" s="533">
        <f t="shared" si="5"/>
        <v>4.7619047619047619</v>
      </c>
      <c r="G21" s="441">
        <v>3</v>
      </c>
      <c r="H21" s="482">
        <v>31</v>
      </c>
      <c r="I21" s="471">
        <f t="shared" si="6"/>
        <v>4.7393364928909953</v>
      </c>
      <c r="J21" s="533">
        <f t="shared" si="7"/>
        <v>99.526066350710906</v>
      </c>
      <c r="K21" s="473">
        <f t="shared" si="8"/>
        <v>96.654216601155937</v>
      </c>
      <c r="L21" s="439">
        <f t="shared" si="9"/>
        <v>2.8718497495549684</v>
      </c>
    </row>
    <row r="22" spans="1:17" x14ac:dyDescent="0.2">
      <c r="A22" s="1" t="s">
        <v>154</v>
      </c>
      <c r="B22" s="443" t="s">
        <v>152</v>
      </c>
      <c r="C22" s="442">
        <v>7</v>
      </c>
      <c r="D22" s="442">
        <v>44</v>
      </c>
      <c r="E22" s="473">
        <f t="shared" si="5"/>
        <v>4.3103448275862064</v>
      </c>
      <c r="F22" s="481"/>
      <c r="G22" s="441">
        <v>3</v>
      </c>
      <c r="H22" s="482">
        <v>54</v>
      </c>
      <c r="I22" s="471">
        <f t="shared" si="6"/>
        <v>4.2735042735042734</v>
      </c>
      <c r="J22" s="473">
        <f t="shared" si="7"/>
        <v>99.145299145299163</v>
      </c>
      <c r="K22" s="473">
        <f t="shared" si="8"/>
        <v>96.654216601155937</v>
      </c>
      <c r="L22" s="439">
        <f t="shared" si="9"/>
        <v>2.4910825441432252</v>
      </c>
    </row>
    <row r="23" spans="1:17" x14ac:dyDescent="0.2">
      <c r="A23" s="1" t="s">
        <v>288</v>
      </c>
      <c r="B23" s="443" t="s">
        <v>322</v>
      </c>
      <c r="C23" s="442">
        <v>7</v>
      </c>
      <c r="D23" s="442">
        <v>58</v>
      </c>
      <c r="E23" s="473">
        <f t="shared" si="5"/>
        <v>4.1841004184100417</v>
      </c>
      <c r="F23" s="481"/>
      <c r="G23" s="441">
        <v>4</v>
      </c>
      <c r="H23" s="482">
        <v>2</v>
      </c>
      <c r="I23" s="471">
        <f t="shared" si="6"/>
        <v>4.1322314049586772</v>
      </c>
      <c r="J23" s="473">
        <f t="shared" si="7"/>
        <v>98.760330578512395</v>
      </c>
      <c r="K23" s="473">
        <f t="shared" si="8"/>
        <v>96.654216601155937</v>
      </c>
      <c r="L23" s="439">
        <f t="shared" si="9"/>
        <v>2.1061139773564577</v>
      </c>
    </row>
    <row r="24" spans="1:17" x14ac:dyDescent="0.2">
      <c r="A24" s="1" t="s">
        <v>320</v>
      </c>
      <c r="B24" s="569" t="s">
        <v>169</v>
      </c>
      <c r="C24" s="442">
        <v>6</v>
      </c>
      <c r="D24" s="442">
        <v>19</v>
      </c>
      <c r="E24" s="473">
        <f t="shared" si="5"/>
        <v>5.2770448548812663</v>
      </c>
      <c r="F24" s="481"/>
      <c r="G24" s="441">
        <v>3</v>
      </c>
      <c r="H24" s="482">
        <v>13</v>
      </c>
      <c r="I24" s="471">
        <f t="shared" si="6"/>
        <v>5.1813471502590671</v>
      </c>
      <c r="J24" s="473">
        <f t="shared" si="7"/>
        <v>98.186528497409327</v>
      </c>
      <c r="K24" s="473">
        <f t="shared" si="8"/>
        <v>96.654216601155937</v>
      </c>
      <c r="L24" s="439">
        <f t="shared" si="9"/>
        <v>1.5323118962533897</v>
      </c>
    </row>
    <row r="25" spans="1:17" x14ac:dyDescent="0.2">
      <c r="A25" s="1" t="s">
        <v>338</v>
      </c>
      <c r="B25" s="443" t="s">
        <v>337</v>
      </c>
      <c r="C25" s="442">
        <v>7</v>
      </c>
      <c r="D25" s="442">
        <v>38</v>
      </c>
      <c r="E25" s="475">
        <f t="shared" si="5"/>
        <v>4.3668122270742353</v>
      </c>
      <c r="F25" s="14"/>
      <c r="G25" s="447">
        <v>3</v>
      </c>
      <c r="H25" s="492">
        <v>54</v>
      </c>
      <c r="I25" s="471">
        <f t="shared" si="6"/>
        <v>4.2735042735042734</v>
      </c>
      <c r="J25" s="475">
        <f t="shared" si="7"/>
        <v>97.863247863247864</v>
      </c>
      <c r="K25" s="473">
        <f t="shared" si="8"/>
        <v>96.654216601155937</v>
      </c>
      <c r="L25" s="446">
        <f t="shared" si="9"/>
        <v>1.2090312620919264</v>
      </c>
    </row>
    <row r="26" spans="1:17" x14ac:dyDescent="0.2">
      <c r="A26" s="1" t="s">
        <v>215</v>
      </c>
      <c r="B26" s="443" t="s">
        <v>39</v>
      </c>
      <c r="C26" s="442">
        <v>7</v>
      </c>
      <c r="D26" s="442">
        <v>53</v>
      </c>
      <c r="E26" s="473">
        <f t="shared" si="5"/>
        <v>4.2283298097251585</v>
      </c>
      <c r="F26" s="481"/>
      <c r="G26" s="441">
        <v>4</v>
      </c>
      <c r="H26" s="482">
        <v>4</v>
      </c>
      <c r="I26" s="471">
        <f t="shared" si="6"/>
        <v>4.0983606557377046</v>
      </c>
      <c r="J26" s="473">
        <f t="shared" si="7"/>
        <v>96.926229508196712</v>
      </c>
      <c r="K26" s="473">
        <f t="shared" si="8"/>
        <v>96.654216601155937</v>
      </c>
      <c r="L26" s="490">
        <f t="shared" si="9"/>
        <v>0.27201290704077508</v>
      </c>
    </row>
    <row r="27" spans="1:17" x14ac:dyDescent="0.2">
      <c r="A27" s="1" t="s">
        <v>317</v>
      </c>
      <c r="B27" s="443" t="s">
        <v>152</v>
      </c>
      <c r="C27" s="442">
        <v>7</v>
      </c>
      <c r="D27" s="442">
        <v>44</v>
      </c>
      <c r="E27" s="473">
        <f t="shared" si="5"/>
        <v>4.3103448275862064</v>
      </c>
      <c r="F27" s="481"/>
      <c r="G27" s="441">
        <v>4</v>
      </c>
      <c r="H27" s="482">
        <v>0</v>
      </c>
      <c r="I27" s="471">
        <f t="shared" si="6"/>
        <v>4.166666666666667</v>
      </c>
      <c r="J27" s="473">
        <f t="shared" si="7"/>
        <v>96.666666666666686</v>
      </c>
      <c r="K27" s="473">
        <f t="shared" si="8"/>
        <v>96.654216601155937</v>
      </c>
      <c r="L27" s="439">
        <f t="shared" si="9"/>
        <v>1.2450065510748232E-2</v>
      </c>
    </row>
    <row r="28" spans="1:17" x14ac:dyDescent="0.2">
      <c r="A28" s="1" t="s">
        <v>165</v>
      </c>
      <c r="B28" s="443" t="s">
        <v>162</v>
      </c>
      <c r="C28" s="442">
        <v>8</v>
      </c>
      <c r="D28" s="442">
        <v>4</v>
      </c>
      <c r="E28" s="533">
        <f t="shared" si="5"/>
        <v>4.1322314049586781</v>
      </c>
      <c r="F28" s="316"/>
      <c r="G28" s="441">
        <v>4</v>
      </c>
      <c r="H28" s="482">
        <v>11</v>
      </c>
      <c r="I28" s="471">
        <f t="shared" si="6"/>
        <v>3.9840637450199203</v>
      </c>
      <c r="J28" s="533">
        <f t="shared" si="7"/>
        <v>96.414342629482064</v>
      </c>
      <c r="K28" s="473">
        <f t="shared" si="8"/>
        <v>96.654216601155937</v>
      </c>
      <c r="L28" s="439">
        <f t="shared" si="9"/>
        <v>-0.23987397167387314</v>
      </c>
    </row>
    <row r="29" spans="1:17" x14ac:dyDescent="0.2">
      <c r="A29" s="1" t="s">
        <v>216</v>
      </c>
      <c r="B29" s="443" t="s">
        <v>217</v>
      </c>
      <c r="C29" s="442">
        <v>8</v>
      </c>
      <c r="D29" s="442">
        <v>40</v>
      </c>
      <c r="E29" s="533">
        <f t="shared" si="5"/>
        <v>3.8461538461538458</v>
      </c>
      <c r="G29" s="441">
        <v>4</v>
      </c>
      <c r="H29" s="482">
        <v>31</v>
      </c>
      <c r="I29" s="471">
        <f t="shared" si="6"/>
        <v>3.6900369003690039</v>
      </c>
      <c r="J29" s="533">
        <f t="shared" si="7"/>
        <v>95.9409594095941</v>
      </c>
      <c r="K29" s="473">
        <f t="shared" si="8"/>
        <v>96.654216601155937</v>
      </c>
      <c r="L29" s="439">
        <f t="shared" si="9"/>
        <v>-0.71325719156183709</v>
      </c>
    </row>
    <row r="30" spans="1:17" x14ac:dyDescent="0.2">
      <c r="A30" s="1" t="s">
        <v>340</v>
      </c>
      <c r="B30" s="443" t="s">
        <v>172</v>
      </c>
      <c r="C30" s="442">
        <v>6</v>
      </c>
      <c r="D30" s="442">
        <v>8</v>
      </c>
      <c r="E30" s="533">
        <f t="shared" si="5"/>
        <v>5.4347826086956523</v>
      </c>
      <c r="G30" s="441">
        <v>3</v>
      </c>
      <c r="H30" s="482">
        <v>12</v>
      </c>
      <c r="I30" s="471">
        <f t="shared" si="6"/>
        <v>5.208333333333333</v>
      </c>
      <c r="J30" s="533">
        <f t="shared" si="7"/>
        <v>95.833333333333329</v>
      </c>
      <c r="K30" s="473">
        <f t="shared" si="8"/>
        <v>96.654216601155937</v>
      </c>
      <c r="L30" s="439">
        <f t="shared" si="9"/>
        <v>-0.82088326782260879</v>
      </c>
    </row>
    <row r="31" spans="1:17" x14ac:dyDescent="0.2">
      <c r="A31" s="1" t="s">
        <v>318</v>
      </c>
      <c r="B31" s="443" t="s">
        <v>51</v>
      </c>
      <c r="C31" s="442">
        <v>7</v>
      </c>
      <c r="D31" s="442">
        <v>12</v>
      </c>
      <c r="E31" s="533">
        <f t="shared" si="5"/>
        <v>4.6296296296296298</v>
      </c>
      <c r="G31" s="441">
        <v>3</v>
      </c>
      <c r="H31" s="482">
        <v>47</v>
      </c>
      <c r="I31" s="471">
        <f t="shared" si="6"/>
        <v>4.4052863436123344</v>
      </c>
      <c r="J31" s="533">
        <f t="shared" si="7"/>
        <v>95.154185022026411</v>
      </c>
      <c r="K31" s="473">
        <f t="shared" si="8"/>
        <v>96.654216601155937</v>
      </c>
      <c r="L31" s="439">
        <f t="shared" si="9"/>
        <v>-1.5000315791295264</v>
      </c>
    </row>
    <row r="32" spans="1:17" x14ac:dyDescent="0.2">
      <c r="A32" s="1" t="s">
        <v>134</v>
      </c>
      <c r="B32" s="443" t="s">
        <v>16</v>
      </c>
      <c r="C32" s="442">
        <v>7</v>
      </c>
      <c r="D32" s="442">
        <v>13</v>
      </c>
      <c r="E32" s="533">
        <f t="shared" si="5"/>
        <v>4.6189376443418011</v>
      </c>
      <c r="G32" s="441">
        <v>3</v>
      </c>
      <c r="H32" s="482">
        <v>52</v>
      </c>
      <c r="I32" s="471">
        <f t="shared" si="6"/>
        <v>4.3103448275862073</v>
      </c>
      <c r="J32" s="533">
        <f t="shared" si="7"/>
        <v>93.318965517241395</v>
      </c>
      <c r="K32" s="473">
        <f t="shared" si="8"/>
        <v>96.654216601155937</v>
      </c>
      <c r="L32" s="439">
        <f t="shared" si="9"/>
        <v>-3.3352510839145424</v>
      </c>
    </row>
    <row r="33" spans="1:15" x14ac:dyDescent="0.2">
      <c r="A33" s="1" t="s">
        <v>336</v>
      </c>
      <c r="B33" s="443" t="s">
        <v>123</v>
      </c>
      <c r="C33" s="442">
        <v>7</v>
      </c>
      <c r="D33" s="442">
        <v>31</v>
      </c>
      <c r="E33" s="473">
        <f t="shared" si="5"/>
        <v>4.434589800443459</v>
      </c>
      <c r="F33" s="481"/>
      <c r="G33" s="441">
        <v>4</v>
      </c>
      <c r="H33" s="482">
        <v>3</v>
      </c>
      <c r="I33" s="471">
        <f t="shared" si="6"/>
        <v>4.1152263374485596</v>
      </c>
      <c r="J33" s="473">
        <f t="shared" si="7"/>
        <v>92.798353909465021</v>
      </c>
      <c r="K33" s="473">
        <f t="shared" si="8"/>
        <v>96.654216601155937</v>
      </c>
      <c r="L33" s="439">
        <f t="shared" si="9"/>
        <v>-3.8558626916909162</v>
      </c>
    </row>
    <row r="34" spans="1:15" x14ac:dyDescent="0.2">
      <c r="A34" s="1" t="s">
        <v>319</v>
      </c>
      <c r="B34" s="443" t="s">
        <v>94</v>
      </c>
      <c r="C34" s="442">
        <v>6</v>
      </c>
      <c r="D34" s="442">
        <v>33</v>
      </c>
      <c r="E34" s="533">
        <f t="shared" si="5"/>
        <v>5.0890585241730282</v>
      </c>
      <c r="G34" s="441">
        <v>3</v>
      </c>
      <c r="H34" s="482">
        <v>34</v>
      </c>
      <c r="I34" s="471">
        <f t="shared" si="6"/>
        <v>4.6728971962616823</v>
      </c>
      <c r="J34" s="533">
        <f t="shared" si="7"/>
        <v>91.822429906542055</v>
      </c>
      <c r="K34" s="473">
        <f t="shared" si="8"/>
        <v>96.654216601155937</v>
      </c>
      <c r="L34" s="439">
        <f t="shared" si="9"/>
        <v>-4.8317866946138821</v>
      </c>
    </row>
    <row r="35" spans="1:15" x14ac:dyDescent="0.2">
      <c r="A35" s="1"/>
      <c r="B35" s="443"/>
      <c r="C35" s="442"/>
      <c r="D35" s="442"/>
      <c r="E35" s="1"/>
      <c r="F35" s="452"/>
      <c r="G35" s="1"/>
      <c r="H35" s="1"/>
      <c r="I35" s="471"/>
      <c r="J35" s="533"/>
      <c r="K35" s="473"/>
      <c r="L35" s="439"/>
    </row>
    <row r="36" spans="1:15" x14ac:dyDescent="0.2">
      <c r="A36" s="1"/>
      <c r="B36" s="443"/>
      <c r="C36" s="442"/>
      <c r="D36" s="442"/>
      <c r="E36" s="1"/>
      <c r="F36" s="452"/>
      <c r="G36" s="1"/>
      <c r="H36" s="1"/>
      <c r="I36" s="473"/>
      <c r="J36" s="533"/>
      <c r="K36" s="473"/>
      <c r="L36" s="544"/>
    </row>
    <row r="37" spans="1:15" x14ac:dyDescent="0.2">
      <c r="A37" s="1"/>
      <c r="B37" s="443"/>
      <c r="C37" s="442"/>
      <c r="D37" s="442"/>
      <c r="E37" s="1"/>
      <c r="F37" s="452"/>
      <c r="G37" s="1"/>
      <c r="H37" s="1"/>
      <c r="I37" s="473"/>
      <c r="J37" s="533"/>
      <c r="K37" s="473"/>
      <c r="L37" s="544"/>
    </row>
    <row r="38" spans="1:15" x14ac:dyDescent="0.2">
      <c r="A38" s="1"/>
      <c r="B38" s="443"/>
      <c r="C38" s="442"/>
      <c r="D38" s="442"/>
      <c r="E38" s="1"/>
      <c r="F38" s="452"/>
      <c r="G38" s="1"/>
      <c r="H38" s="1"/>
      <c r="I38" s="473"/>
      <c r="J38" s="533"/>
      <c r="K38" s="473"/>
      <c r="L38" s="544"/>
    </row>
    <row r="39" spans="1:15" x14ac:dyDescent="0.2">
      <c r="A39" s="1"/>
      <c r="B39" s="443"/>
      <c r="C39" s="442"/>
      <c r="D39" s="442"/>
      <c r="E39" s="1"/>
      <c r="F39" s="452"/>
      <c r="G39" s="1"/>
      <c r="H39" s="1"/>
      <c r="I39" s="473"/>
      <c r="J39" s="533"/>
      <c r="K39" s="473"/>
      <c r="L39" s="544"/>
    </row>
    <row r="40" spans="1:15" ht="11.25" customHeight="1" x14ac:dyDescent="0.2">
      <c r="A40" s="1"/>
      <c r="B40" s="443"/>
      <c r="C40" s="442"/>
      <c r="D40" s="442"/>
      <c r="E40" s="1"/>
      <c r="F40" s="452" t="s">
        <v>3</v>
      </c>
      <c r="G40" s="1"/>
      <c r="H40" s="1"/>
      <c r="I40" s="1"/>
      <c r="J40" s="445"/>
      <c r="K40" s="445"/>
      <c r="L40" s="2"/>
    </row>
    <row r="41" spans="1:15" x14ac:dyDescent="0.2">
      <c r="A41" s="1"/>
      <c r="B41" s="1" t="s">
        <v>200</v>
      </c>
      <c r="C41" s="12" t="s">
        <v>6</v>
      </c>
      <c r="D41" s="2" t="s">
        <v>7</v>
      </c>
      <c r="E41" s="1" t="s">
        <v>8</v>
      </c>
      <c r="F41" s="453">
        <v>1000</v>
      </c>
      <c r="G41" s="12" t="s">
        <v>6</v>
      </c>
      <c r="H41" s="2" t="s">
        <v>7</v>
      </c>
      <c r="I41" s="1" t="s">
        <v>8</v>
      </c>
      <c r="J41" s="445" t="s">
        <v>9</v>
      </c>
      <c r="K41" s="529" t="s">
        <v>9</v>
      </c>
      <c r="L41" s="10" t="s">
        <v>10</v>
      </c>
      <c r="N41" s="1"/>
      <c r="O41" s="383"/>
    </row>
    <row r="42" spans="1:15" x14ac:dyDescent="0.2">
      <c r="A42" s="1" t="s">
        <v>341</v>
      </c>
      <c r="B42" s="484" t="s">
        <v>192</v>
      </c>
      <c r="C42" s="485">
        <v>7</v>
      </c>
      <c r="D42" s="485">
        <v>0</v>
      </c>
      <c r="E42" s="628">
        <f t="shared" ref="E42:E56" si="10">1/((SUM(C42*60,D42))/2000)</f>
        <v>4.7619047619047619</v>
      </c>
      <c r="F42" s="487"/>
      <c r="G42" s="457">
        <v>3</v>
      </c>
      <c r="H42" s="488">
        <v>24</v>
      </c>
      <c r="I42" s="471">
        <f t="shared" ref="I42:I56" si="11">$F$19/(G42*60+H42)</f>
        <v>4.9019607843137258</v>
      </c>
      <c r="J42" s="471">
        <f t="shared" ref="J42:J56" si="12">(I42/E42)*100</f>
        <v>102.94117647058825</v>
      </c>
      <c r="K42" s="473">
        <f t="shared" ref="K42:K56" si="13">AVERAGE($J$42:$J$56)</f>
        <v>97.323086169477378</v>
      </c>
      <c r="L42" s="490">
        <f t="shared" ref="L42:L56" si="14">(J42-K42)</f>
        <v>5.6180903011108683</v>
      </c>
      <c r="O42" s="383"/>
    </row>
    <row r="43" spans="1:15" x14ac:dyDescent="0.2">
      <c r="A43" s="1" t="s">
        <v>154</v>
      </c>
      <c r="B43" s="443" t="s">
        <v>152</v>
      </c>
      <c r="C43" s="442">
        <v>7</v>
      </c>
      <c r="D43" s="442">
        <v>44</v>
      </c>
      <c r="E43" s="473">
        <f t="shared" si="10"/>
        <v>4.3103448275862064</v>
      </c>
      <c r="G43" s="441">
        <v>3</v>
      </c>
      <c r="H43" s="482">
        <v>52</v>
      </c>
      <c r="I43" s="471">
        <f t="shared" si="11"/>
        <v>4.3103448275862073</v>
      </c>
      <c r="J43" s="473">
        <f t="shared" si="12"/>
        <v>100.00000000000003</v>
      </c>
      <c r="K43" s="473">
        <f t="shared" si="13"/>
        <v>97.323086169477378</v>
      </c>
      <c r="L43" s="490">
        <f t="shared" si="14"/>
        <v>2.6769138305226505</v>
      </c>
      <c r="O43" s="383"/>
    </row>
    <row r="44" spans="1:15" x14ac:dyDescent="0.2">
      <c r="A44" s="1" t="s">
        <v>215</v>
      </c>
      <c r="B44" s="443" t="s">
        <v>39</v>
      </c>
      <c r="C44" s="442">
        <v>7</v>
      </c>
      <c r="D44" s="442">
        <v>53</v>
      </c>
      <c r="E44" s="473">
        <f t="shared" si="10"/>
        <v>4.2283298097251585</v>
      </c>
      <c r="F44" s="481"/>
      <c r="G44" s="441">
        <v>3</v>
      </c>
      <c r="H44" s="482">
        <v>57</v>
      </c>
      <c r="I44" s="471">
        <f t="shared" si="11"/>
        <v>4.2194092827004219</v>
      </c>
      <c r="J44" s="473">
        <f t="shared" si="12"/>
        <v>99.789029535864984</v>
      </c>
      <c r="K44" s="473">
        <f t="shared" si="13"/>
        <v>97.323086169477378</v>
      </c>
      <c r="L44" s="490">
        <f t="shared" si="14"/>
        <v>2.4659433663876058</v>
      </c>
      <c r="O44" s="383"/>
    </row>
    <row r="45" spans="1:15" x14ac:dyDescent="0.2">
      <c r="A45" s="1" t="s">
        <v>321</v>
      </c>
      <c r="B45" s="443" t="s">
        <v>323</v>
      </c>
      <c r="C45" s="442">
        <v>6</v>
      </c>
      <c r="D45" s="442">
        <v>58</v>
      </c>
      <c r="E45" s="533">
        <f t="shared" si="10"/>
        <v>4.7846889952153111</v>
      </c>
      <c r="F45" s="316"/>
      <c r="G45" s="441">
        <v>3</v>
      </c>
      <c r="H45" s="482">
        <v>31</v>
      </c>
      <c r="I45" s="471">
        <f t="shared" si="11"/>
        <v>4.7393364928909953</v>
      </c>
      <c r="J45" s="533">
        <f t="shared" si="12"/>
        <v>99.052132701421797</v>
      </c>
      <c r="K45" s="473">
        <f t="shared" si="13"/>
        <v>97.323086169477378</v>
      </c>
      <c r="L45" s="490">
        <f t="shared" si="14"/>
        <v>1.7290465319444195</v>
      </c>
      <c r="O45" s="383"/>
    </row>
    <row r="46" spans="1:15" x14ac:dyDescent="0.2">
      <c r="A46" s="1" t="s">
        <v>165</v>
      </c>
      <c r="B46" s="443" t="s">
        <v>162</v>
      </c>
      <c r="C46" s="442">
        <v>8</v>
      </c>
      <c r="D46" s="442">
        <v>4</v>
      </c>
      <c r="E46" s="533">
        <f t="shared" si="10"/>
        <v>4.1322314049586781</v>
      </c>
      <c r="F46" s="481"/>
      <c r="G46" s="441">
        <v>4</v>
      </c>
      <c r="H46" s="482">
        <v>6</v>
      </c>
      <c r="I46" s="471">
        <f t="shared" si="11"/>
        <v>4.0650406504065044</v>
      </c>
      <c r="J46" s="473">
        <f t="shared" si="12"/>
        <v>98.373983739837399</v>
      </c>
      <c r="K46" s="473">
        <f t="shared" si="13"/>
        <v>97.323086169477378</v>
      </c>
      <c r="L46" s="490">
        <f t="shared" si="14"/>
        <v>1.0508975703600214</v>
      </c>
      <c r="O46" s="383"/>
    </row>
    <row r="47" spans="1:15" x14ac:dyDescent="0.2">
      <c r="A47" s="1" t="s">
        <v>320</v>
      </c>
      <c r="B47" s="569" t="s">
        <v>169</v>
      </c>
      <c r="C47" s="442">
        <v>6</v>
      </c>
      <c r="D47" s="442">
        <v>19</v>
      </c>
      <c r="E47" s="475">
        <f t="shared" si="10"/>
        <v>5.2770448548812663</v>
      </c>
      <c r="F47" s="491"/>
      <c r="G47" s="447">
        <v>3</v>
      </c>
      <c r="H47" s="492">
        <v>14</v>
      </c>
      <c r="I47" s="471">
        <f t="shared" si="11"/>
        <v>5.1546391752577323</v>
      </c>
      <c r="J47" s="475">
        <f t="shared" si="12"/>
        <v>97.680412371134025</v>
      </c>
      <c r="K47" s="473">
        <f t="shared" si="13"/>
        <v>97.323086169477378</v>
      </c>
      <c r="L47" s="490">
        <f t="shared" si="14"/>
        <v>0.35732620165664741</v>
      </c>
      <c r="O47" s="383"/>
    </row>
    <row r="48" spans="1:15" x14ac:dyDescent="0.2">
      <c r="A48" s="1" t="s">
        <v>318</v>
      </c>
      <c r="B48" s="443" t="s">
        <v>51</v>
      </c>
      <c r="C48" s="442">
        <v>7</v>
      </c>
      <c r="D48" s="442">
        <v>12</v>
      </c>
      <c r="E48" s="533">
        <f t="shared" si="10"/>
        <v>4.6296296296296298</v>
      </c>
      <c r="G48" s="441">
        <v>3</v>
      </c>
      <c r="H48" s="482">
        <v>42</v>
      </c>
      <c r="I48" s="471">
        <f t="shared" si="11"/>
        <v>4.5045045045045047</v>
      </c>
      <c r="J48" s="533">
        <f t="shared" si="12"/>
        <v>97.297297297297305</v>
      </c>
      <c r="K48" s="473">
        <f t="shared" si="13"/>
        <v>97.323086169477378</v>
      </c>
      <c r="L48" s="490">
        <f t="shared" si="14"/>
        <v>-2.5788872180072531E-2</v>
      </c>
      <c r="O48" s="383"/>
    </row>
    <row r="49" spans="1:15" x14ac:dyDescent="0.2">
      <c r="A49" s="1" t="s">
        <v>134</v>
      </c>
      <c r="B49" s="443" t="s">
        <v>16</v>
      </c>
      <c r="C49" s="442">
        <v>7</v>
      </c>
      <c r="D49" s="442">
        <v>13</v>
      </c>
      <c r="E49" s="533">
        <f t="shared" si="10"/>
        <v>4.6189376443418011</v>
      </c>
      <c r="G49" s="441">
        <v>3</v>
      </c>
      <c r="H49" s="482">
        <v>43</v>
      </c>
      <c r="I49" s="471">
        <f t="shared" si="11"/>
        <v>4.4843049327354256</v>
      </c>
      <c r="J49" s="533">
        <f t="shared" si="12"/>
        <v>97.085201793721978</v>
      </c>
      <c r="K49" s="473">
        <f t="shared" si="13"/>
        <v>97.323086169477378</v>
      </c>
      <c r="L49" s="490">
        <f t="shared" si="14"/>
        <v>-0.23788437575539945</v>
      </c>
      <c r="O49" s="383"/>
    </row>
    <row r="50" spans="1:15" x14ac:dyDescent="0.2">
      <c r="A50" s="1" t="s">
        <v>317</v>
      </c>
      <c r="B50" s="443" t="s">
        <v>152</v>
      </c>
      <c r="C50" s="442">
        <v>7</v>
      </c>
      <c r="D50" s="442">
        <v>44</v>
      </c>
      <c r="E50" s="473">
        <f t="shared" si="10"/>
        <v>4.3103448275862064</v>
      </c>
      <c r="G50" s="441">
        <v>3</v>
      </c>
      <c r="H50" s="482">
        <v>59</v>
      </c>
      <c r="I50" s="471">
        <f t="shared" si="11"/>
        <v>4.1841004184100417</v>
      </c>
      <c r="J50" s="533">
        <f t="shared" si="12"/>
        <v>97.071129707112974</v>
      </c>
      <c r="K50" s="473">
        <f t="shared" si="13"/>
        <v>97.323086169477378</v>
      </c>
      <c r="L50" s="490">
        <f t="shared" si="14"/>
        <v>-0.25195646236440439</v>
      </c>
      <c r="O50" s="383"/>
    </row>
    <row r="51" spans="1:15" x14ac:dyDescent="0.2">
      <c r="A51" s="1" t="s">
        <v>340</v>
      </c>
      <c r="B51" s="443" t="s">
        <v>172</v>
      </c>
      <c r="C51" s="442">
        <v>6</v>
      </c>
      <c r="D51" s="442">
        <v>8</v>
      </c>
      <c r="E51" s="533">
        <f t="shared" si="10"/>
        <v>5.4347826086956523</v>
      </c>
      <c r="G51" s="441">
        <v>3</v>
      </c>
      <c r="H51" s="482">
        <v>10</v>
      </c>
      <c r="I51" s="471">
        <f t="shared" si="11"/>
        <v>5.2631578947368425</v>
      </c>
      <c r="J51" s="533">
        <f t="shared" si="12"/>
        <v>96.84210526315789</v>
      </c>
      <c r="K51" s="473">
        <f t="shared" si="13"/>
        <v>97.323086169477378</v>
      </c>
      <c r="L51" s="490">
        <f t="shared" si="14"/>
        <v>-0.48098090631948764</v>
      </c>
      <c r="O51" s="383"/>
    </row>
    <row r="52" spans="1:15" x14ac:dyDescent="0.2">
      <c r="A52" s="1" t="s">
        <v>336</v>
      </c>
      <c r="B52" s="443" t="s">
        <v>123</v>
      </c>
      <c r="C52" s="442">
        <v>7</v>
      </c>
      <c r="D52" s="442">
        <v>31</v>
      </c>
      <c r="E52" s="473">
        <f t="shared" si="10"/>
        <v>4.434589800443459</v>
      </c>
      <c r="G52" s="441">
        <v>3</v>
      </c>
      <c r="H52" s="482">
        <v>54</v>
      </c>
      <c r="I52" s="473">
        <f t="shared" si="11"/>
        <v>4.2735042735042734</v>
      </c>
      <c r="J52" s="533">
        <f t="shared" si="12"/>
        <v>96.367521367521363</v>
      </c>
      <c r="K52" s="473">
        <f t="shared" si="13"/>
        <v>97.323086169477378</v>
      </c>
      <c r="L52" s="490">
        <f t="shared" si="14"/>
        <v>-0.95556480195601523</v>
      </c>
      <c r="O52" s="383"/>
    </row>
    <row r="53" spans="1:15" x14ac:dyDescent="0.2">
      <c r="A53" s="1" t="s">
        <v>288</v>
      </c>
      <c r="B53" s="443" t="s">
        <v>322</v>
      </c>
      <c r="C53" s="442">
        <v>7</v>
      </c>
      <c r="D53" s="442">
        <v>58</v>
      </c>
      <c r="E53" s="473">
        <f t="shared" si="10"/>
        <v>4.1841004184100417</v>
      </c>
      <c r="F53" s="481"/>
      <c r="G53" s="441">
        <v>4</v>
      </c>
      <c r="H53" s="482">
        <v>10</v>
      </c>
      <c r="I53" s="473">
        <f t="shared" si="11"/>
        <v>4</v>
      </c>
      <c r="J53" s="473">
        <f t="shared" si="12"/>
        <v>95.600000000000009</v>
      </c>
      <c r="K53" s="473">
        <f t="shared" si="13"/>
        <v>97.323086169477378</v>
      </c>
      <c r="L53" s="490">
        <f t="shared" si="14"/>
        <v>-1.7230861694773694</v>
      </c>
      <c r="O53" s="383"/>
    </row>
    <row r="54" spans="1:15" x14ac:dyDescent="0.2">
      <c r="A54" s="1" t="s">
        <v>216</v>
      </c>
      <c r="B54" s="443" t="s">
        <v>217</v>
      </c>
      <c r="C54" s="442">
        <v>8</v>
      </c>
      <c r="D54" s="442">
        <v>40</v>
      </c>
      <c r="E54" s="533">
        <f t="shared" si="10"/>
        <v>3.8461538461538458</v>
      </c>
      <c r="G54" s="441">
        <v>4</v>
      </c>
      <c r="H54" s="482">
        <v>32</v>
      </c>
      <c r="I54" s="473">
        <f t="shared" si="11"/>
        <v>3.6764705882352939</v>
      </c>
      <c r="J54" s="533">
        <f t="shared" si="12"/>
        <v>95.588235294117652</v>
      </c>
      <c r="K54" s="473">
        <f t="shared" si="13"/>
        <v>97.323086169477378</v>
      </c>
      <c r="L54" s="490">
        <f t="shared" si="14"/>
        <v>-1.7348508753597258</v>
      </c>
      <c r="O54" s="383"/>
    </row>
    <row r="55" spans="1:15" x14ac:dyDescent="0.2">
      <c r="A55" s="1" t="s">
        <v>338</v>
      </c>
      <c r="B55" s="443" t="s">
        <v>337</v>
      </c>
      <c r="C55" s="442">
        <v>7</v>
      </c>
      <c r="D55" s="442">
        <v>38</v>
      </c>
      <c r="E55" s="473">
        <f t="shared" si="10"/>
        <v>4.3668122270742353</v>
      </c>
      <c r="F55" s="481"/>
      <c r="G55" s="441">
        <v>4</v>
      </c>
      <c r="H55" s="482">
        <v>5</v>
      </c>
      <c r="I55" s="473">
        <f t="shared" si="11"/>
        <v>4.0816326530612246</v>
      </c>
      <c r="J55" s="473">
        <f t="shared" si="12"/>
        <v>93.469387755102048</v>
      </c>
      <c r="K55" s="473">
        <f t="shared" si="13"/>
        <v>97.323086169477378</v>
      </c>
      <c r="L55" s="490">
        <f t="shared" si="14"/>
        <v>-3.8536984143753301</v>
      </c>
      <c r="O55" s="383"/>
    </row>
    <row r="56" spans="1:15" x14ac:dyDescent="0.2">
      <c r="A56" s="1" t="s">
        <v>339</v>
      </c>
      <c r="B56" s="443" t="s">
        <v>94</v>
      </c>
      <c r="C56" s="442">
        <v>6</v>
      </c>
      <c r="D56" s="442">
        <v>33</v>
      </c>
      <c r="E56" s="533">
        <f t="shared" si="10"/>
        <v>5.0890585241730282</v>
      </c>
      <c r="G56" s="441">
        <v>3</v>
      </c>
      <c r="H56" s="482">
        <v>32</v>
      </c>
      <c r="I56" s="473">
        <f t="shared" si="11"/>
        <v>4.716981132075472</v>
      </c>
      <c r="J56" s="533">
        <f t="shared" si="12"/>
        <v>92.688679245283026</v>
      </c>
      <c r="K56" s="473">
        <f t="shared" si="13"/>
        <v>97.323086169477378</v>
      </c>
      <c r="L56" s="490">
        <f t="shared" si="14"/>
        <v>-4.6344069241943515</v>
      </c>
      <c r="O56" s="383"/>
    </row>
    <row r="57" spans="1:15" x14ac:dyDescent="0.2">
      <c r="A57" s="1"/>
      <c r="B57" s="443"/>
      <c r="C57" s="442"/>
      <c r="D57" s="442"/>
      <c r="E57" s="533"/>
      <c r="G57" s="441"/>
      <c r="H57" s="482"/>
      <c r="I57" s="473"/>
      <c r="J57" s="533"/>
      <c r="K57" s="473"/>
      <c r="L57" s="544"/>
    </row>
    <row r="58" spans="1:15" x14ac:dyDescent="0.2">
      <c r="A58" s="627" t="s">
        <v>325</v>
      </c>
    </row>
    <row r="59" spans="1:15" x14ac:dyDescent="0.2">
      <c r="A59" s="1">
        <v>1000</v>
      </c>
      <c r="B59" s="1"/>
      <c r="C59" s="643" t="s">
        <v>2</v>
      </c>
      <c r="D59" s="643"/>
      <c r="E59" s="1"/>
      <c r="F59" s="452" t="s">
        <v>3</v>
      </c>
      <c r="G59" s="1"/>
      <c r="H59" s="1"/>
      <c r="I59" s="1"/>
      <c r="J59" s="445" t="s">
        <v>4</v>
      </c>
      <c r="K59" s="445" t="s">
        <v>5</v>
      </c>
      <c r="L59" s="2"/>
    </row>
    <row r="60" spans="1:15" x14ac:dyDescent="0.2">
      <c r="A60" s="1"/>
      <c r="B60" s="1" t="s">
        <v>200</v>
      </c>
      <c r="C60" s="12" t="s">
        <v>6</v>
      </c>
      <c r="D60" s="2" t="s">
        <v>7</v>
      </c>
      <c r="E60" s="1" t="s">
        <v>8</v>
      </c>
      <c r="F60" s="453">
        <v>1000</v>
      </c>
      <c r="G60" s="12" t="s">
        <v>6</v>
      </c>
      <c r="H60" s="2" t="s">
        <v>7</v>
      </c>
      <c r="I60" s="1" t="s">
        <v>8</v>
      </c>
      <c r="J60" s="445" t="s">
        <v>9</v>
      </c>
      <c r="K60" s="529" t="s">
        <v>9</v>
      </c>
      <c r="L60" s="10" t="s">
        <v>10</v>
      </c>
      <c r="O60" s="383"/>
    </row>
    <row r="61" spans="1:15" x14ac:dyDescent="0.2">
      <c r="A61" s="1" t="s">
        <v>154</v>
      </c>
      <c r="B61" s="443" t="s">
        <v>152</v>
      </c>
      <c r="C61" s="442">
        <v>7</v>
      </c>
      <c r="D61" s="442">
        <v>44</v>
      </c>
      <c r="E61" s="473">
        <f t="shared" ref="E61:E73" si="15">1/((SUM(C61*60,D61))/2000)</f>
        <v>4.3103448275862064</v>
      </c>
      <c r="F61" s="481"/>
      <c r="G61" s="441">
        <v>3</v>
      </c>
      <c r="H61" s="482">
        <v>53</v>
      </c>
      <c r="I61" s="471">
        <f t="shared" ref="I61:I73" si="16">$F$19/(G61*60+H61)</f>
        <v>4.2918454935622314</v>
      </c>
      <c r="J61" s="473">
        <f t="shared" ref="J61:J73" si="17">(I61/E61)*100</f>
        <v>99.570815450643778</v>
      </c>
      <c r="K61" s="473">
        <f t="shared" ref="K61:K73" si="18">AVERAGE($J$61:$J$73)</f>
        <v>97.379425487500967</v>
      </c>
      <c r="L61" s="439">
        <f t="shared" ref="L61:L73" si="19">(J61-K61)</f>
        <v>2.1913899631428109</v>
      </c>
      <c r="N61" s="1" t="s">
        <v>344</v>
      </c>
      <c r="O61" s="383"/>
    </row>
    <row r="62" spans="1:15" x14ac:dyDescent="0.2">
      <c r="A62" s="1" t="s">
        <v>215</v>
      </c>
      <c r="B62" s="443" t="s">
        <v>39</v>
      </c>
      <c r="C62" s="442">
        <v>7</v>
      </c>
      <c r="D62" s="442">
        <v>53</v>
      </c>
      <c r="E62" s="473">
        <f t="shared" si="15"/>
        <v>4.2283298097251585</v>
      </c>
      <c r="F62" s="481"/>
      <c r="G62" s="441">
        <v>3</v>
      </c>
      <c r="H62" s="482">
        <v>59</v>
      </c>
      <c r="I62" s="471">
        <f t="shared" si="16"/>
        <v>4.1841004184100417</v>
      </c>
      <c r="J62" s="473">
        <f t="shared" si="17"/>
        <v>98.953974895397494</v>
      </c>
      <c r="K62" s="473">
        <f t="shared" si="18"/>
        <v>97.379425487500967</v>
      </c>
      <c r="L62" s="439">
        <f t="shared" si="19"/>
        <v>1.5745494078965265</v>
      </c>
      <c r="N62" s="1" t="s">
        <v>345</v>
      </c>
      <c r="O62" s="383"/>
    </row>
    <row r="63" spans="1:15" x14ac:dyDescent="0.2">
      <c r="A63" s="1" t="s">
        <v>321</v>
      </c>
      <c r="B63" s="443" t="s">
        <v>323</v>
      </c>
      <c r="C63" s="442">
        <v>6</v>
      </c>
      <c r="D63" s="442">
        <v>58</v>
      </c>
      <c r="E63" s="533">
        <f t="shared" si="15"/>
        <v>4.7846889952153111</v>
      </c>
      <c r="G63" s="441">
        <v>3</v>
      </c>
      <c r="H63" s="482">
        <v>32</v>
      </c>
      <c r="I63" s="471">
        <f t="shared" si="16"/>
        <v>4.716981132075472</v>
      </c>
      <c r="J63" s="473">
        <f t="shared" si="17"/>
        <v>98.584905660377359</v>
      </c>
      <c r="K63" s="473">
        <f t="shared" si="18"/>
        <v>97.379425487500967</v>
      </c>
      <c r="L63" s="439">
        <f t="shared" si="19"/>
        <v>1.205480172876392</v>
      </c>
      <c r="N63" s="1" t="s">
        <v>344</v>
      </c>
      <c r="O63" s="383"/>
    </row>
    <row r="64" spans="1:15" x14ac:dyDescent="0.2">
      <c r="A64" s="1" t="s">
        <v>320</v>
      </c>
      <c r="B64" s="569" t="s">
        <v>169</v>
      </c>
      <c r="C64" s="442">
        <v>6</v>
      </c>
      <c r="D64" s="442">
        <v>19</v>
      </c>
      <c r="E64" s="473">
        <f t="shared" si="15"/>
        <v>5.2770448548812663</v>
      </c>
      <c r="F64" s="481"/>
      <c r="G64" s="441">
        <v>3</v>
      </c>
      <c r="H64" s="482">
        <v>13</v>
      </c>
      <c r="I64" s="471">
        <f t="shared" si="16"/>
        <v>5.1813471502590671</v>
      </c>
      <c r="J64" s="473">
        <f t="shared" si="17"/>
        <v>98.186528497409327</v>
      </c>
      <c r="K64" s="473">
        <f t="shared" si="18"/>
        <v>97.379425487500967</v>
      </c>
      <c r="L64" s="439">
        <f t="shared" si="19"/>
        <v>0.80710300990836004</v>
      </c>
      <c r="N64" s="1" t="s">
        <v>345</v>
      </c>
      <c r="O64" s="383"/>
    </row>
    <row r="65" spans="1:15" x14ac:dyDescent="0.2">
      <c r="A65" s="1" t="s">
        <v>165</v>
      </c>
      <c r="B65" s="443" t="s">
        <v>162</v>
      </c>
      <c r="C65" s="442">
        <v>8</v>
      </c>
      <c r="D65" s="442">
        <v>4</v>
      </c>
      <c r="E65" s="538">
        <f t="shared" si="15"/>
        <v>4.1322314049586781</v>
      </c>
      <c r="F65" s="491"/>
      <c r="G65" s="447">
        <v>4</v>
      </c>
      <c r="H65" s="492">
        <v>7</v>
      </c>
      <c r="I65" s="471">
        <f t="shared" si="16"/>
        <v>4.048582995951417</v>
      </c>
      <c r="J65" s="475">
        <f t="shared" si="17"/>
        <v>97.97570850202429</v>
      </c>
      <c r="K65" s="473">
        <f t="shared" si="18"/>
        <v>97.379425487500967</v>
      </c>
      <c r="L65" s="446">
        <f t="shared" si="19"/>
        <v>0.59628301452332266</v>
      </c>
      <c r="N65" s="1" t="s">
        <v>346</v>
      </c>
      <c r="O65" s="383"/>
    </row>
    <row r="66" spans="1:15" x14ac:dyDescent="0.2">
      <c r="A66" s="1" t="s">
        <v>317</v>
      </c>
      <c r="B66" s="443" t="s">
        <v>152</v>
      </c>
      <c r="C66" s="442">
        <v>7</v>
      </c>
      <c r="D66" s="442">
        <v>44</v>
      </c>
      <c r="E66" s="473">
        <f t="shared" si="15"/>
        <v>4.3103448275862064</v>
      </c>
      <c r="G66" s="441">
        <v>3</v>
      </c>
      <c r="H66" s="482">
        <v>57</v>
      </c>
      <c r="I66" s="471">
        <f t="shared" si="16"/>
        <v>4.2194092827004219</v>
      </c>
      <c r="J66" s="533">
        <f t="shared" si="17"/>
        <v>97.890295358649809</v>
      </c>
      <c r="K66" s="473">
        <f t="shared" si="18"/>
        <v>97.379425487500967</v>
      </c>
      <c r="L66" s="490">
        <f t="shared" si="19"/>
        <v>0.51086987114884153</v>
      </c>
      <c r="N66" s="1" t="s">
        <v>346</v>
      </c>
      <c r="O66" s="383"/>
    </row>
    <row r="67" spans="1:15" x14ac:dyDescent="0.2">
      <c r="A67" s="1" t="s">
        <v>288</v>
      </c>
      <c r="B67" s="443" t="s">
        <v>322</v>
      </c>
      <c r="C67" s="442">
        <v>7</v>
      </c>
      <c r="D67" s="442">
        <v>58</v>
      </c>
      <c r="E67" s="473">
        <f t="shared" si="15"/>
        <v>4.1841004184100417</v>
      </c>
      <c r="G67" s="441">
        <v>4</v>
      </c>
      <c r="H67" s="482">
        <v>6</v>
      </c>
      <c r="I67" s="628">
        <f t="shared" si="16"/>
        <v>4.0650406504065044</v>
      </c>
      <c r="J67" s="533">
        <f t="shared" si="17"/>
        <v>97.154471544715463</v>
      </c>
      <c r="K67" s="473">
        <f t="shared" si="18"/>
        <v>97.379425487500967</v>
      </c>
      <c r="L67" s="439">
        <f t="shared" si="19"/>
        <v>-0.22495394278550407</v>
      </c>
      <c r="N67" s="1" t="s">
        <v>295</v>
      </c>
      <c r="O67" s="383"/>
    </row>
    <row r="68" spans="1:15" x14ac:dyDescent="0.2">
      <c r="A68" s="1" t="s">
        <v>318</v>
      </c>
      <c r="B68" s="443" t="s">
        <v>51</v>
      </c>
      <c r="C68" s="442">
        <v>7</v>
      </c>
      <c r="D68" s="442">
        <v>12</v>
      </c>
      <c r="E68" s="533">
        <f t="shared" si="15"/>
        <v>4.6296296296296298</v>
      </c>
      <c r="F68" s="481"/>
      <c r="G68" s="441">
        <v>3</v>
      </c>
      <c r="H68" s="482">
        <v>43</v>
      </c>
      <c r="I68" s="471">
        <f t="shared" si="16"/>
        <v>4.4843049327354256</v>
      </c>
      <c r="J68" s="473">
        <f t="shared" si="17"/>
        <v>96.86098654708519</v>
      </c>
      <c r="K68" s="473">
        <f t="shared" si="18"/>
        <v>97.379425487500967</v>
      </c>
      <c r="L68" s="439">
        <f t="shared" si="19"/>
        <v>-0.51843894041577698</v>
      </c>
      <c r="N68" s="1" t="s">
        <v>347</v>
      </c>
      <c r="O68" s="383"/>
    </row>
    <row r="69" spans="1:15" x14ac:dyDescent="0.2">
      <c r="A69" s="1" t="s">
        <v>340</v>
      </c>
      <c r="B69" s="443" t="s">
        <v>172</v>
      </c>
      <c r="C69" s="442">
        <v>6</v>
      </c>
      <c r="D69" s="442">
        <v>8</v>
      </c>
      <c r="E69" s="533">
        <f t="shared" si="15"/>
        <v>5.4347826086956523</v>
      </c>
      <c r="G69" s="441">
        <v>3</v>
      </c>
      <c r="H69" s="482">
        <v>10</v>
      </c>
      <c r="I69" s="471">
        <f t="shared" si="16"/>
        <v>5.2631578947368425</v>
      </c>
      <c r="J69" s="533">
        <f t="shared" si="17"/>
        <v>96.84210526315789</v>
      </c>
      <c r="K69" s="473">
        <f t="shared" si="18"/>
        <v>97.379425487500967</v>
      </c>
      <c r="L69" s="439">
        <f t="shared" si="19"/>
        <v>-0.5373202243430768</v>
      </c>
      <c r="N69" s="1" t="s">
        <v>348</v>
      </c>
      <c r="O69" s="383"/>
    </row>
    <row r="70" spans="1:15" x14ac:dyDescent="0.2">
      <c r="A70" s="1" t="s">
        <v>338</v>
      </c>
      <c r="B70" s="443" t="s">
        <v>337</v>
      </c>
      <c r="C70" s="442">
        <v>7</v>
      </c>
      <c r="D70" s="442">
        <v>38</v>
      </c>
      <c r="E70" s="473">
        <f t="shared" si="15"/>
        <v>4.3668122270742353</v>
      </c>
      <c r="G70" s="441">
        <v>3</v>
      </c>
      <c r="H70" s="482">
        <v>57</v>
      </c>
      <c r="I70" s="533">
        <f t="shared" si="16"/>
        <v>4.2194092827004219</v>
      </c>
      <c r="J70" s="533">
        <f t="shared" si="17"/>
        <v>96.624472573839668</v>
      </c>
      <c r="K70" s="473">
        <f t="shared" si="18"/>
        <v>97.379425487500967</v>
      </c>
      <c r="L70" s="439">
        <f t="shared" si="19"/>
        <v>-0.75495291366129891</v>
      </c>
      <c r="N70" s="1" t="s">
        <v>349</v>
      </c>
      <c r="O70" s="383"/>
    </row>
    <row r="71" spans="1:15" x14ac:dyDescent="0.2">
      <c r="A71" s="1" t="s">
        <v>216</v>
      </c>
      <c r="B71" s="443" t="s">
        <v>217</v>
      </c>
      <c r="C71" s="442">
        <v>8</v>
      </c>
      <c r="D71" s="442">
        <v>40</v>
      </c>
      <c r="E71" s="533">
        <f t="shared" si="15"/>
        <v>3.8461538461538458</v>
      </c>
      <c r="G71" s="441">
        <v>4</v>
      </c>
      <c r="H71" s="482">
        <v>31</v>
      </c>
      <c r="I71" s="533">
        <f t="shared" si="16"/>
        <v>3.6900369003690039</v>
      </c>
      <c r="J71" s="533">
        <f t="shared" si="17"/>
        <v>95.9409594095941</v>
      </c>
      <c r="K71" s="473">
        <f t="shared" si="18"/>
        <v>97.379425487500967</v>
      </c>
      <c r="L71" s="439">
        <f t="shared" si="19"/>
        <v>-1.4384660779068668</v>
      </c>
      <c r="N71" s="1" t="s">
        <v>347</v>
      </c>
      <c r="O71" s="383"/>
    </row>
    <row r="72" spans="1:15" x14ac:dyDescent="0.2">
      <c r="A72" s="1" t="s">
        <v>134</v>
      </c>
      <c r="B72" s="443" t="s">
        <v>16</v>
      </c>
      <c r="C72" s="442">
        <v>7</v>
      </c>
      <c r="D72" s="442">
        <v>13</v>
      </c>
      <c r="E72" s="533">
        <f t="shared" si="15"/>
        <v>4.6189376443418011</v>
      </c>
      <c r="F72" s="481"/>
      <c r="G72" s="441">
        <v>3</v>
      </c>
      <c r="H72" s="482">
        <v>46</v>
      </c>
      <c r="I72" s="473">
        <f t="shared" si="16"/>
        <v>4.4247787610619467</v>
      </c>
      <c r="J72" s="473">
        <f t="shared" si="17"/>
        <v>95.796460176991147</v>
      </c>
      <c r="K72" s="473">
        <f t="shared" si="18"/>
        <v>97.379425487500967</v>
      </c>
      <c r="L72" s="439">
        <f t="shared" si="19"/>
        <v>-1.5829653105098203</v>
      </c>
      <c r="N72" s="1" t="s">
        <v>350</v>
      </c>
      <c r="O72" s="383"/>
    </row>
    <row r="73" spans="1:15" x14ac:dyDescent="0.2">
      <c r="A73" s="1" t="s">
        <v>336</v>
      </c>
      <c r="B73" s="443" t="s">
        <v>123</v>
      </c>
      <c r="C73" s="442">
        <v>7</v>
      </c>
      <c r="D73" s="442">
        <v>31</v>
      </c>
      <c r="E73" s="473">
        <f t="shared" si="15"/>
        <v>4.434589800443459</v>
      </c>
      <c r="G73" s="441">
        <v>3</v>
      </c>
      <c r="H73" s="482">
        <v>56</v>
      </c>
      <c r="I73" s="533">
        <f t="shared" si="16"/>
        <v>4.2372881355932206</v>
      </c>
      <c r="J73" s="533">
        <f t="shared" si="17"/>
        <v>95.550847457627114</v>
      </c>
      <c r="K73" s="473">
        <f t="shared" si="18"/>
        <v>97.379425487500967</v>
      </c>
      <c r="L73" s="439">
        <f t="shared" si="19"/>
        <v>-1.828578029873853</v>
      </c>
      <c r="N73" s="1" t="s">
        <v>351</v>
      </c>
      <c r="O73" s="383"/>
    </row>
    <row r="74" spans="1:15" x14ac:dyDescent="0.2">
      <c r="O74" s="383"/>
    </row>
    <row r="75" spans="1:15" x14ac:dyDescent="0.2">
      <c r="A75" s="1" t="s">
        <v>342</v>
      </c>
    </row>
  </sheetData>
  <sortState ref="A5:L17">
    <sortCondition descending="1" ref="L5:L17"/>
  </sortState>
  <mergeCells count="3">
    <mergeCell ref="C3:D3"/>
    <mergeCell ref="C18:D18"/>
    <mergeCell ref="C59:D59"/>
  </mergeCells>
  <pageMargins left="0.7" right="0.7" top="0.75" bottom="0.75" header="0.3" footer="0.3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workbookViewId="0">
      <selection sqref="A1:M16"/>
    </sheetView>
  </sheetViews>
  <sheetFormatPr defaultRowHeight="12.75" x14ac:dyDescent="0.2"/>
  <cols>
    <col min="14" max="14" width="17.140625" customWidth="1"/>
    <col min="17" max="17" width="13.42578125" bestFit="1" customWidth="1"/>
  </cols>
  <sheetData>
    <row r="1" spans="1:13" x14ac:dyDescent="0.2">
      <c r="A1" s="1" t="s">
        <v>352</v>
      </c>
    </row>
    <row r="2" spans="1:13" x14ac:dyDescent="0.2">
      <c r="A2" s="1" t="s">
        <v>335</v>
      </c>
    </row>
    <row r="3" spans="1:13" x14ac:dyDescent="0.2">
      <c r="A3" s="1" t="s">
        <v>345</v>
      </c>
    </row>
    <row r="4" spans="1:13" x14ac:dyDescent="0.2">
      <c r="A4" s="1">
        <v>1000</v>
      </c>
      <c r="B4" s="1"/>
      <c r="C4" s="643" t="s">
        <v>2</v>
      </c>
      <c r="D4" s="643"/>
      <c r="E4" s="1"/>
      <c r="F4" s="452" t="s">
        <v>3</v>
      </c>
      <c r="G4" s="1"/>
      <c r="H4" s="1"/>
      <c r="I4" s="1"/>
      <c r="J4" s="445" t="s">
        <v>4</v>
      </c>
      <c r="K4" s="445" t="s">
        <v>5</v>
      </c>
      <c r="L4" s="2"/>
      <c r="M4" s="2"/>
    </row>
    <row r="5" spans="1:13" x14ac:dyDescent="0.2">
      <c r="A5" s="1"/>
      <c r="B5" s="1" t="s">
        <v>200</v>
      </c>
      <c r="C5" s="12" t="s">
        <v>6</v>
      </c>
      <c r="D5" s="2" t="s">
        <v>7</v>
      </c>
      <c r="E5" s="1" t="s">
        <v>8</v>
      </c>
      <c r="F5" s="453">
        <v>1000</v>
      </c>
      <c r="G5" s="12" t="s">
        <v>6</v>
      </c>
      <c r="H5" s="2" t="s">
        <v>7</v>
      </c>
      <c r="I5" s="1" t="s">
        <v>8</v>
      </c>
      <c r="J5" s="445" t="s">
        <v>9</v>
      </c>
      <c r="K5" s="529" t="s">
        <v>9</v>
      </c>
      <c r="L5" s="10" t="s">
        <v>10</v>
      </c>
      <c r="M5" s="10"/>
    </row>
    <row r="6" spans="1:13" x14ac:dyDescent="0.2">
      <c r="A6" s="1" t="s">
        <v>340</v>
      </c>
      <c r="B6" s="635" t="s">
        <v>172</v>
      </c>
      <c r="C6" s="485">
        <v>6</v>
      </c>
      <c r="D6" s="485">
        <v>8</v>
      </c>
      <c r="E6" s="628">
        <f t="shared" ref="E6:E16" si="0">1/((SUM(C6*60,D6))/2000)</f>
        <v>5.4347826086956523</v>
      </c>
      <c r="F6" s="470"/>
      <c r="G6" s="457">
        <v>3</v>
      </c>
      <c r="H6" s="488">
        <v>22</v>
      </c>
      <c r="I6" s="628">
        <f t="shared" ref="I6:I16" si="1">$F$5/(G6*60+H6)</f>
        <v>4.9504950495049505</v>
      </c>
      <c r="J6" s="628">
        <f t="shared" ref="J6:J16" si="2">(I6/E6)*100</f>
        <v>91.089108910891085</v>
      </c>
      <c r="K6" s="473">
        <f t="shared" ref="K6:K16" si="3">AVERAGE($J$6:$J$16)</f>
        <v>87.493527213121055</v>
      </c>
      <c r="L6" s="490">
        <f t="shared" ref="L6:L16" si="4">(J6-K6)</f>
        <v>3.5955816977700295</v>
      </c>
      <c r="M6" s="544"/>
    </row>
    <row r="7" spans="1:13" x14ac:dyDescent="0.2">
      <c r="A7" s="1" t="s">
        <v>339</v>
      </c>
      <c r="B7" s="443" t="s">
        <v>94</v>
      </c>
      <c r="C7" s="442">
        <v>6</v>
      </c>
      <c r="D7" s="442">
        <v>33</v>
      </c>
      <c r="E7" s="473">
        <f t="shared" si="0"/>
        <v>5.0890585241730282</v>
      </c>
      <c r="F7" s="481"/>
      <c r="G7" s="441">
        <v>3</v>
      </c>
      <c r="H7" s="482">
        <v>37</v>
      </c>
      <c r="I7" s="473">
        <f t="shared" si="1"/>
        <v>4.6082949308755756</v>
      </c>
      <c r="J7" s="473">
        <f t="shared" si="2"/>
        <v>90.552995391705053</v>
      </c>
      <c r="K7" s="473">
        <f t="shared" si="3"/>
        <v>87.493527213121055</v>
      </c>
      <c r="L7" s="439">
        <f t="shared" si="4"/>
        <v>3.0594681785839981</v>
      </c>
      <c r="M7" s="544"/>
    </row>
    <row r="8" spans="1:13" x14ac:dyDescent="0.2">
      <c r="A8" s="1" t="s">
        <v>320</v>
      </c>
      <c r="B8" s="569" t="s">
        <v>169</v>
      </c>
      <c r="C8" s="442">
        <v>6</v>
      </c>
      <c r="D8" s="442">
        <v>19</v>
      </c>
      <c r="E8" s="533">
        <f t="shared" si="0"/>
        <v>5.2770448548812663</v>
      </c>
      <c r="F8" s="316"/>
      <c r="G8" s="441">
        <v>3</v>
      </c>
      <c r="H8" s="482">
        <v>31</v>
      </c>
      <c r="I8" s="533">
        <f t="shared" si="1"/>
        <v>4.7393364928909953</v>
      </c>
      <c r="J8" s="533">
        <f t="shared" si="2"/>
        <v>89.810426540284354</v>
      </c>
      <c r="K8" s="473">
        <f t="shared" si="3"/>
        <v>87.493527213121055</v>
      </c>
      <c r="L8" s="439">
        <f t="shared" si="4"/>
        <v>2.3168993271632985</v>
      </c>
      <c r="M8" s="544"/>
    </row>
    <row r="9" spans="1:13" x14ac:dyDescent="0.2">
      <c r="A9" s="1" t="s">
        <v>321</v>
      </c>
      <c r="B9" s="443" t="s">
        <v>323</v>
      </c>
      <c r="C9" s="442">
        <v>6</v>
      </c>
      <c r="D9" s="442">
        <v>58</v>
      </c>
      <c r="E9" s="475">
        <f t="shared" si="0"/>
        <v>4.7846889952153111</v>
      </c>
      <c r="F9" s="491"/>
      <c r="G9" s="447">
        <v>3</v>
      </c>
      <c r="H9" s="492">
        <v>54</v>
      </c>
      <c r="I9" s="475">
        <f t="shared" si="1"/>
        <v>4.2735042735042734</v>
      </c>
      <c r="J9" s="475">
        <f t="shared" si="2"/>
        <v>89.316239316239304</v>
      </c>
      <c r="K9" s="473">
        <f t="shared" si="3"/>
        <v>87.493527213121055</v>
      </c>
      <c r="L9" s="446">
        <f t="shared" si="4"/>
        <v>1.8227121031182492</v>
      </c>
      <c r="M9" s="544"/>
    </row>
    <row r="10" spans="1:13" x14ac:dyDescent="0.2">
      <c r="A10" s="1" t="s">
        <v>214</v>
      </c>
      <c r="B10" s="443" t="s">
        <v>238</v>
      </c>
      <c r="C10" s="442">
        <v>7</v>
      </c>
      <c r="D10" s="442">
        <v>40</v>
      </c>
      <c r="E10" s="473">
        <f t="shared" si="0"/>
        <v>4.3478260869565215</v>
      </c>
      <c r="F10" s="481"/>
      <c r="G10" s="441">
        <v>4</v>
      </c>
      <c r="H10" s="482">
        <v>21</v>
      </c>
      <c r="I10" s="473">
        <f t="shared" si="1"/>
        <v>3.8314176245210727</v>
      </c>
      <c r="J10" s="473">
        <f t="shared" si="2"/>
        <v>88.122605363984675</v>
      </c>
      <c r="K10" s="473">
        <f t="shared" si="3"/>
        <v>87.493527213121055</v>
      </c>
      <c r="L10" s="446">
        <f t="shared" si="4"/>
        <v>0.62907815086362007</v>
      </c>
      <c r="M10" s="544"/>
    </row>
    <row r="11" spans="1:13" x14ac:dyDescent="0.2">
      <c r="A11" s="1" t="s">
        <v>215</v>
      </c>
      <c r="B11" s="443" t="s">
        <v>39</v>
      </c>
      <c r="C11" s="442">
        <v>7</v>
      </c>
      <c r="D11" s="442">
        <v>53</v>
      </c>
      <c r="E11" s="473">
        <f t="shared" si="0"/>
        <v>4.2283298097251585</v>
      </c>
      <c r="F11" s="481"/>
      <c r="G11" s="441">
        <v>4</v>
      </c>
      <c r="H11" s="482">
        <v>31</v>
      </c>
      <c r="I11" s="473">
        <f t="shared" si="1"/>
        <v>3.6900369003690039</v>
      </c>
      <c r="J11" s="473">
        <f t="shared" si="2"/>
        <v>87.26937269372695</v>
      </c>
      <c r="K11" s="473">
        <f t="shared" si="3"/>
        <v>87.493527213121055</v>
      </c>
      <c r="L11" s="490">
        <f t="shared" si="4"/>
        <v>-0.22415451939410502</v>
      </c>
      <c r="M11" s="544"/>
    </row>
    <row r="12" spans="1:13" x14ac:dyDescent="0.2">
      <c r="A12" s="1" t="s">
        <v>318</v>
      </c>
      <c r="B12" s="443" t="s">
        <v>51</v>
      </c>
      <c r="C12" s="442">
        <v>7</v>
      </c>
      <c r="D12" s="442">
        <v>12</v>
      </c>
      <c r="E12" s="473">
        <f t="shared" si="0"/>
        <v>4.6296296296296298</v>
      </c>
      <c r="F12" s="481"/>
      <c r="G12" s="441">
        <v>4</v>
      </c>
      <c r="H12" s="482">
        <v>11</v>
      </c>
      <c r="I12" s="473">
        <f t="shared" si="1"/>
        <v>3.9840637450199203</v>
      </c>
      <c r="J12" s="473">
        <f t="shared" si="2"/>
        <v>86.055776892430274</v>
      </c>
      <c r="K12" s="473">
        <f t="shared" si="3"/>
        <v>87.493527213121055</v>
      </c>
      <c r="L12" s="439">
        <f t="shared" si="4"/>
        <v>-1.4377503206907818</v>
      </c>
      <c r="M12" s="544"/>
    </row>
    <row r="13" spans="1:13" x14ac:dyDescent="0.2">
      <c r="A13" s="1" t="s">
        <v>288</v>
      </c>
      <c r="B13" s="443" t="s">
        <v>322</v>
      </c>
      <c r="C13" s="442">
        <v>7</v>
      </c>
      <c r="D13" s="442">
        <v>58</v>
      </c>
      <c r="E13" s="533">
        <f t="shared" si="0"/>
        <v>4.1841004184100417</v>
      </c>
      <c r="F13" s="316"/>
      <c r="G13" s="441">
        <v>4</v>
      </c>
      <c r="H13" s="482">
        <v>40</v>
      </c>
      <c r="I13" s="533">
        <f t="shared" si="1"/>
        <v>3.5714285714285716</v>
      </c>
      <c r="J13" s="533">
        <f t="shared" si="2"/>
        <v>85.357142857142861</v>
      </c>
      <c r="K13" s="473">
        <f t="shared" si="3"/>
        <v>87.493527213121055</v>
      </c>
      <c r="L13" s="439">
        <f t="shared" si="4"/>
        <v>-2.1363843559781941</v>
      </c>
      <c r="M13" s="544"/>
    </row>
    <row r="14" spans="1:13" x14ac:dyDescent="0.2">
      <c r="A14" s="1" t="s">
        <v>353</v>
      </c>
      <c r="B14" s="443" t="s">
        <v>48</v>
      </c>
      <c r="C14" s="442">
        <v>7</v>
      </c>
      <c r="D14" s="442">
        <v>20</v>
      </c>
      <c r="E14" s="473">
        <f t="shared" si="0"/>
        <v>4.5454545454545459</v>
      </c>
      <c r="F14" s="481"/>
      <c r="G14" s="441">
        <v>4</v>
      </c>
      <c r="H14" s="482">
        <v>18</v>
      </c>
      <c r="I14" s="473">
        <f t="shared" si="1"/>
        <v>3.8759689922480618</v>
      </c>
      <c r="J14" s="473">
        <f t="shared" si="2"/>
        <v>85.271317829457345</v>
      </c>
      <c r="K14" s="473">
        <f t="shared" si="3"/>
        <v>87.493527213121055</v>
      </c>
      <c r="L14" s="439">
        <f t="shared" si="4"/>
        <v>-2.22220938366371</v>
      </c>
      <c r="M14" s="544"/>
    </row>
    <row r="15" spans="1:13" x14ac:dyDescent="0.2">
      <c r="A15" s="1" t="s">
        <v>165</v>
      </c>
      <c r="B15" s="443" t="s">
        <v>162</v>
      </c>
      <c r="C15" s="442">
        <v>8</v>
      </c>
      <c r="D15" s="442">
        <v>4</v>
      </c>
      <c r="E15" s="473">
        <f t="shared" si="0"/>
        <v>4.1322314049586781</v>
      </c>
      <c r="F15" s="481"/>
      <c r="G15" s="441">
        <v>4</v>
      </c>
      <c r="H15" s="482">
        <v>45</v>
      </c>
      <c r="I15" s="473">
        <f t="shared" si="1"/>
        <v>3.5087719298245612</v>
      </c>
      <c r="J15" s="473">
        <f t="shared" si="2"/>
        <v>84.912280701754369</v>
      </c>
      <c r="K15" s="473">
        <f t="shared" si="3"/>
        <v>87.493527213121055</v>
      </c>
      <c r="L15" s="439">
        <f t="shared" si="4"/>
        <v>-2.581246511366686</v>
      </c>
      <c r="M15" s="544"/>
    </row>
    <row r="16" spans="1:13" x14ac:dyDescent="0.2">
      <c r="A16" s="1" t="s">
        <v>317</v>
      </c>
      <c r="B16" s="443" t="s">
        <v>152</v>
      </c>
      <c r="C16" s="442">
        <v>7</v>
      </c>
      <c r="D16" s="442">
        <v>44</v>
      </c>
      <c r="E16" s="473">
        <f t="shared" si="0"/>
        <v>4.3103448275862064</v>
      </c>
      <c r="F16" s="481"/>
      <c r="G16" s="441">
        <v>4</v>
      </c>
      <c r="H16" s="482">
        <v>34</v>
      </c>
      <c r="I16" s="473">
        <f t="shared" si="1"/>
        <v>3.6496350364963503</v>
      </c>
      <c r="J16" s="473">
        <f t="shared" si="2"/>
        <v>84.671532846715337</v>
      </c>
      <c r="K16" s="473">
        <f t="shared" si="3"/>
        <v>87.493527213121055</v>
      </c>
      <c r="L16" s="439">
        <f t="shared" si="4"/>
        <v>-2.8219943664057183</v>
      </c>
      <c r="M16" s="544"/>
    </row>
    <row r="17" spans="1:13" x14ac:dyDescent="0.2">
      <c r="A17" s="1"/>
      <c r="B17" s="443"/>
      <c r="C17" s="442"/>
      <c r="D17" s="442"/>
      <c r="E17" s="473"/>
      <c r="F17" s="481"/>
      <c r="G17" s="441"/>
      <c r="H17" s="482"/>
      <c r="I17" s="473"/>
      <c r="J17" s="473"/>
      <c r="K17" s="473"/>
      <c r="L17" s="544"/>
      <c r="M17" s="544"/>
    </row>
    <row r="18" spans="1:13" x14ac:dyDescent="0.2">
      <c r="A18" s="1" t="s">
        <v>344</v>
      </c>
      <c r="B18" s="443"/>
      <c r="C18" s="442"/>
      <c r="D18" s="442"/>
      <c r="E18" s="473"/>
      <c r="F18" s="481"/>
      <c r="G18" s="441"/>
      <c r="H18" s="482"/>
      <c r="I18" s="473"/>
      <c r="J18" s="473"/>
      <c r="K18" s="473"/>
      <c r="L18" s="544"/>
      <c r="M18" s="544"/>
    </row>
    <row r="19" spans="1:13" x14ac:dyDescent="0.2">
      <c r="A19" s="1">
        <v>1000</v>
      </c>
      <c r="B19" s="1"/>
      <c r="C19" s="643" t="s">
        <v>2</v>
      </c>
      <c r="D19" s="643"/>
      <c r="E19" s="1"/>
      <c r="F19" s="452" t="s">
        <v>3</v>
      </c>
      <c r="G19" s="1"/>
      <c r="H19" s="1"/>
      <c r="I19" s="1"/>
      <c r="J19" s="445" t="s">
        <v>4</v>
      </c>
      <c r="K19" s="445" t="s">
        <v>5</v>
      </c>
      <c r="L19" s="2"/>
      <c r="M19" s="2"/>
    </row>
    <row r="20" spans="1:13" x14ac:dyDescent="0.2">
      <c r="A20" s="1"/>
      <c r="B20" s="1" t="s">
        <v>200</v>
      </c>
      <c r="C20" s="12" t="s">
        <v>6</v>
      </c>
      <c r="D20" s="2" t="s">
        <v>7</v>
      </c>
      <c r="E20" s="1" t="s">
        <v>8</v>
      </c>
      <c r="F20" s="453">
        <v>1000</v>
      </c>
      <c r="G20" s="12"/>
      <c r="H20" s="2"/>
      <c r="I20" s="1" t="s">
        <v>8</v>
      </c>
      <c r="J20" s="445" t="s">
        <v>9</v>
      </c>
      <c r="K20" s="529" t="s">
        <v>9</v>
      </c>
      <c r="L20" s="10" t="s">
        <v>10</v>
      </c>
      <c r="M20" s="10"/>
    </row>
    <row r="21" spans="1:13" x14ac:dyDescent="0.2">
      <c r="A21" s="1" t="s">
        <v>317</v>
      </c>
      <c r="B21" s="484" t="s">
        <v>152</v>
      </c>
      <c r="C21" s="485">
        <v>7</v>
      </c>
      <c r="D21" s="485">
        <v>44</v>
      </c>
      <c r="E21" s="471">
        <f t="shared" ref="E21:E31" si="5">1/((SUM(C21*60,D21))/2000)</f>
        <v>4.3103448275862064</v>
      </c>
      <c r="F21" s="487"/>
      <c r="G21" s="457">
        <v>3</v>
      </c>
      <c r="H21" s="488">
        <v>38</v>
      </c>
      <c r="I21" s="471">
        <f t="shared" ref="I21:I31" si="6">$F$20/(G21*60+H21)</f>
        <v>4.5871559633027523</v>
      </c>
      <c r="J21" s="471">
        <f t="shared" ref="J21:J31" si="7">(I21/E21)*100</f>
        <v>106.42201834862387</v>
      </c>
      <c r="K21" s="473">
        <f t="shared" ref="K21:K31" si="8">AVERAGE($J$21:$J$31)</f>
        <v>102.49716564787931</v>
      </c>
      <c r="L21" s="490">
        <f t="shared" ref="L21:L31" si="9">(J21-K21)</f>
        <v>3.9248527007445517</v>
      </c>
      <c r="M21" s="544"/>
    </row>
    <row r="22" spans="1:13" x14ac:dyDescent="0.2">
      <c r="A22" s="1" t="s">
        <v>321</v>
      </c>
      <c r="B22" s="443" t="s">
        <v>323</v>
      </c>
      <c r="C22" s="442">
        <v>6</v>
      </c>
      <c r="D22" s="442">
        <v>58</v>
      </c>
      <c r="E22" s="533">
        <f t="shared" si="5"/>
        <v>4.7846889952153111</v>
      </c>
      <c r="G22" s="441">
        <v>3</v>
      </c>
      <c r="H22" s="482">
        <v>17</v>
      </c>
      <c r="I22" s="471">
        <f t="shared" si="6"/>
        <v>5.0761421319796955</v>
      </c>
      <c r="J22" s="533">
        <f t="shared" si="7"/>
        <v>106.09137055837563</v>
      </c>
      <c r="K22" s="473">
        <f t="shared" si="8"/>
        <v>102.49716564787931</v>
      </c>
      <c r="L22" s="439">
        <f t="shared" si="9"/>
        <v>3.5942049104963161</v>
      </c>
      <c r="M22" s="544"/>
    </row>
    <row r="23" spans="1:13" x14ac:dyDescent="0.2">
      <c r="A23" s="1" t="s">
        <v>320</v>
      </c>
      <c r="B23" s="569" t="s">
        <v>169</v>
      </c>
      <c r="C23" s="442">
        <v>6</v>
      </c>
      <c r="D23" s="442">
        <v>19</v>
      </c>
      <c r="E23" s="473">
        <f t="shared" si="5"/>
        <v>5.2770448548812663</v>
      </c>
      <c r="F23" s="481"/>
      <c r="G23" s="441">
        <v>2</v>
      </c>
      <c r="H23" s="482">
        <v>59</v>
      </c>
      <c r="I23" s="471">
        <f t="shared" si="6"/>
        <v>5.5865921787709496</v>
      </c>
      <c r="J23" s="473">
        <f t="shared" si="7"/>
        <v>105.86592178770951</v>
      </c>
      <c r="K23" s="473">
        <f t="shared" si="8"/>
        <v>102.49716564787931</v>
      </c>
      <c r="L23" s="439">
        <f t="shared" si="9"/>
        <v>3.3687561398301966</v>
      </c>
      <c r="M23" s="544"/>
    </row>
    <row r="24" spans="1:13" x14ac:dyDescent="0.2">
      <c r="A24" s="1" t="s">
        <v>165</v>
      </c>
      <c r="B24" s="443" t="s">
        <v>162</v>
      </c>
      <c r="C24" s="442">
        <v>8</v>
      </c>
      <c r="D24" s="442">
        <v>4</v>
      </c>
      <c r="E24" s="473">
        <f t="shared" si="5"/>
        <v>4.1322314049586781</v>
      </c>
      <c r="F24" s="481"/>
      <c r="G24" s="441">
        <v>3</v>
      </c>
      <c r="H24" s="482">
        <v>49</v>
      </c>
      <c r="I24" s="471">
        <f t="shared" si="6"/>
        <v>4.3668122270742362</v>
      </c>
      <c r="J24" s="473">
        <f t="shared" si="7"/>
        <v>105.67685589519651</v>
      </c>
      <c r="K24" s="473">
        <f t="shared" si="8"/>
        <v>102.49716564787931</v>
      </c>
      <c r="L24" s="490">
        <f t="shared" si="9"/>
        <v>3.1796902473171968</v>
      </c>
      <c r="M24" s="544"/>
    </row>
    <row r="25" spans="1:13" x14ac:dyDescent="0.2">
      <c r="A25" s="1" t="s">
        <v>214</v>
      </c>
      <c r="B25" s="443" t="s">
        <v>238</v>
      </c>
      <c r="C25" s="442">
        <v>7</v>
      </c>
      <c r="D25" s="442">
        <v>40</v>
      </c>
      <c r="E25" s="533">
        <f t="shared" si="5"/>
        <v>4.3478260869565215</v>
      </c>
      <c r="G25" s="441">
        <v>3</v>
      </c>
      <c r="H25" s="482">
        <v>42</v>
      </c>
      <c r="I25" s="471">
        <f t="shared" si="6"/>
        <v>4.5045045045045047</v>
      </c>
      <c r="J25" s="533">
        <f t="shared" si="7"/>
        <v>103.60360360360362</v>
      </c>
      <c r="K25" s="473">
        <f t="shared" si="8"/>
        <v>102.49716564787931</v>
      </c>
      <c r="L25" s="439">
        <f t="shared" si="9"/>
        <v>1.1064379557243029</v>
      </c>
      <c r="M25" s="544"/>
    </row>
    <row r="26" spans="1:13" x14ac:dyDescent="0.2">
      <c r="A26" s="1" t="s">
        <v>318</v>
      </c>
      <c r="B26" s="443" t="s">
        <v>51</v>
      </c>
      <c r="C26" s="442">
        <v>7</v>
      </c>
      <c r="D26" s="442">
        <v>12</v>
      </c>
      <c r="E26" s="473">
        <f t="shared" si="5"/>
        <v>4.6296296296296298</v>
      </c>
      <c r="F26" s="481"/>
      <c r="G26" s="441">
        <v>3</v>
      </c>
      <c r="H26" s="482">
        <v>33</v>
      </c>
      <c r="I26" s="471">
        <f t="shared" si="6"/>
        <v>4.694835680751174</v>
      </c>
      <c r="J26" s="473">
        <f t="shared" si="7"/>
        <v>101.40845070422534</v>
      </c>
      <c r="K26" s="473">
        <f t="shared" si="8"/>
        <v>102.49716564787931</v>
      </c>
      <c r="L26" s="439">
        <f t="shared" si="9"/>
        <v>-1.0887149436539687</v>
      </c>
      <c r="M26" s="544"/>
    </row>
    <row r="27" spans="1:13" x14ac:dyDescent="0.2">
      <c r="A27" s="1" t="s">
        <v>288</v>
      </c>
      <c r="B27" s="443" t="s">
        <v>322</v>
      </c>
      <c r="C27" s="442">
        <v>7</v>
      </c>
      <c r="D27" s="442">
        <v>58</v>
      </c>
      <c r="E27" s="533">
        <f t="shared" si="5"/>
        <v>4.1841004184100417</v>
      </c>
      <c r="G27" s="441">
        <v>3</v>
      </c>
      <c r="H27" s="482">
        <v>57</v>
      </c>
      <c r="I27" s="471">
        <f t="shared" si="6"/>
        <v>4.2194092827004219</v>
      </c>
      <c r="J27" s="533">
        <f t="shared" si="7"/>
        <v>100.84388185654009</v>
      </c>
      <c r="K27" s="473">
        <f t="shared" si="8"/>
        <v>102.49716564787931</v>
      </c>
      <c r="L27" s="439">
        <f t="shared" si="9"/>
        <v>-1.65328379133922</v>
      </c>
      <c r="M27" s="544"/>
    </row>
    <row r="28" spans="1:13" x14ac:dyDescent="0.2">
      <c r="A28" s="1" t="s">
        <v>339</v>
      </c>
      <c r="B28" s="443" t="s">
        <v>94</v>
      </c>
      <c r="C28" s="442">
        <v>6</v>
      </c>
      <c r="D28" s="442">
        <v>33</v>
      </c>
      <c r="E28" s="533">
        <f t="shared" si="5"/>
        <v>5.0890585241730282</v>
      </c>
      <c r="G28" s="441">
        <v>3</v>
      </c>
      <c r="H28" s="482">
        <v>15</v>
      </c>
      <c r="I28" s="471">
        <f t="shared" si="6"/>
        <v>5.1282051282051286</v>
      </c>
      <c r="J28" s="533">
        <f t="shared" si="7"/>
        <v>100.76923076923077</v>
      </c>
      <c r="K28" s="473">
        <f t="shared" si="8"/>
        <v>102.49716564787931</v>
      </c>
      <c r="L28" s="439">
        <f t="shared" si="9"/>
        <v>-1.72793487864854</v>
      </c>
      <c r="M28" s="544"/>
    </row>
    <row r="29" spans="1:13" ht="14.25" customHeight="1" x14ac:dyDescent="0.2">
      <c r="A29" s="1" t="s">
        <v>340</v>
      </c>
      <c r="B29" s="569" t="s">
        <v>172</v>
      </c>
      <c r="C29" s="442">
        <v>6</v>
      </c>
      <c r="D29" s="442">
        <v>8</v>
      </c>
      <c r="E29" s="533">
        <f t="shared" si="5"/>
        <v>5.4347826086956523</v>
      </c>
      <c r="F29" s="316"/>
      <c r="G29" s="441">
        <v>3</v>
      </c>
      <c r="H29" s="482">
        <v>4</v>
      </c>
      <c r="I29" s="471">
        <f t="shared" si="6"/>
        <v>5.4347826086956523</v>
      </c>
      <c r="J29" s="533">
        <f t="shared" si="7"/>
        <v>100</v>
      </c>
      <c r="K29" s="473">
        <f t="shared" si="8"/>
        <v>102.49716564787931</v>
      </c>
      <c r="L29" s="439">
        <f t="shared" si="9"/>
        <v>-2.4971656478793136</v>
      </c>
      <c r="M29" s="544"/>
    </row>
    <row r="30" spans="1:13" ht="14.25" customHeight="1" x14ac:dyDescent="0.2">
      <c r="A30" s="1" t="s">
        <v>353</v>
      </c>
      <c r="B30" s="443" t="s">
        <v>48</v>
      </c>
      <c r="C30" s="442">
        <v>7</v>
      </c>
      <c r="D30" s="442">
        <v>20</v>
      </c>
      <c r="E30" s="533">
        <f t="shared" si="5"/>
        <v>4.5454545454545459</v>
      </c>
      <c r="G30" s="441">
        <v>3</v>
      </c>
      <c r="H30" s="482">
        <v>43</v>
      </c>
      <c r="I30" s="471">
        <f t="shared" si="6"/>
        <v>4.4843049327354256</v>
      </c>
      <c r="J30" s="533">
        <f t="shared" si="7"/>
        <v>98.654708520179355</v>
      </c>
      <c r="K30" s="473">
        <f t="shared" si="8"/>
        <v>102.49716564787931</v>
      </c>
      <c r="L30" s="439">
        <f t="shared" si="9"/>
        <v>-3.8424571276999586</v>
      </c>
      <c r="M30" s="544"/>
    </row>
    <row r="31" spans="1:13" ht="14.25" customHeight="1" x14ac:dyDescent="0.2">
      <c r="A31" s="1" t="s">
        <v>215</v>
      </c>
      <c r="B31" s="443" t="s">
        <v>39</v>
      </c>
      <c r="C31" s="442">
        <v>7</v>
      </c>
      <c r="D31" s="442">
        <v>53</v>
      </c>
      <c r="E31" s="533">
        <f t="shared" si="5"/>
        <v>4.2283298097251585</v>
      </c>
      <c r="F31" s="316"/>
      <c r="G31" s="441">
        <v>4</v>
      </c>
      <c r="H31" s="482">
        <v>1</v>
      </c>
      <c r="I31" s="471">
        <f t="shared" si="6"/>
        <v>4.1493775933609962</v>
      </c>
      <c r="J31" s="533">
        <f t="shared" si="7"/>
        <v>98.132780082987551</v>
      </c>
      <c r="K31" s="473">
        <f t="shared" si="8"/>
        <v>102.49716564787931</v>
      </c>
      <c r="L31" s="439">
        <f t="shared" si="9"/>
        <v>-4.3643855648917622</v>
      </c>
      <c r="M31" s="544"/>
    </row>
    <row r="32" spans="1:13" ht="14.25" customHeight="1" x14ac:dyDescent="0.2">
      <c r="A32" s="1"/>
      <c r="B32" s="443"/>
      <c r="C32" s="442"/>
      <c r="D32" s="442"/>
      <c r="E32" s="533"/>
      <c r="G32" s="441"/>
      <c r="H32" s="482"/>
      <c r="I32" s="471"/>
      <c r="J32" s="533"/>
      <c r="K32" s="473"/>
      <c r="L32" s="439"/>
      <c r="M32" s="544"/>
    </row>
    <row r="33" spans="1:17" s="636" customFormat="1" ht="14.25" customHeight="1" x14ac:dyDescent="0.2">
      <c r="B33" s="637"/>
      <c r="C33" s="641"/>
      <c r="D33" s="641"/>
      <c r="E33" s="638"/>
      <c r="G33" s="642"/>
      <c r="H33" s="641"/>
      <c r="I33" s="639"/>
      <c r="J33" s="638"/>
      <c r="K33" s="639"/>
      <c r="L33" s="640"/>
      <c r="M33" s="640"/>
    </row>
    <row r="34" spans="1:17" s="636" customFormat="1" ht="14.25" customHeight="1" x14ac:dyDescent="0.2">
      <c r="B34" s="637"/>
      <c r="C34" s="641"/>
      <c r="D34" s="641"/>
      <c r="E34" s="638"/>
      <c r="G34" s="642"/>
      <c r="H34" s="641"/>
      <c r="I34" s="639"/>
      <c r="J34" s="638"/>
      <c r="K34" s="639"/>
      <c r="L34" s="640"/>
      <c r="M34" s="640"/>
    </row>
    <row r="35" spans="1:17" s="636" customFormat="1" ht="14.25" customHeight="1" x14ac:dyDescent="0.2">
      <c r="B35" s="637"/>
      <c r="C35" s="641"/>
      <c r="D35" s="641"/>
      <c r="E35" s="638"/>
      <c r="G35" s="642"/>
      <c r="H35" s="641"/>
      <c r="I35" s="639"/>
      <c r="J35" s="638"/>
      <c r="K35" s="639"/>
      <c r="L35" s="640"/>
      <c r="M35" s="640"/>
    </row>
    <row r="36" spans="1:17" s="636" customFormat="1" ht="14.25" customHeight="1" x14ac:dyDescent="0.2">
      <c r="B36" s="637"/>
      <c r="C36" s="641"/>
      <c r="D36" s="641"/>
      <c r="E36" s="638"/>
      <c r="G36" s="642"/>
      <c r="H36" s="641"/>
      <c r="I36" s="639"/>
      <c r="J36" s="638"/>
      <c r="K36" s="639"/>
      <c r="L36" s="640"/>
      <c r="M36" s="640"/>
    </row>
    <row r="37" spans="1:17" s="636" customFormat="1" ht="14.25" customHeight="1" x14ac:dyDescent="0.2">
      <c r="B37" s="637"/>
      <c r="C37" s="641"/>
      <c r="D37" s="641"/>
      <c r="E37" s="638"/>
      <c r="G37" s="642"/>
      <c r="H37" s="641"/>
      <c r="I37" s="639"/>
      <c r="J37" s="638"/>
      <c r="K37" s="639"/>
      <c r="L37" s="640"/>
      <c r="M37" s="640"/>
    </row>
    <row r="38" spans="1:17" s="636" customFormat="1" ht="14.25" customHeight="1" x14ac:dyDescent="0.2">
      <c r="B38" s="637"/>
      <c r="C38" s="641"/>
      <c r="D38" s="641"/>
      <c r="E38" s="638"/>
      <c r="G38" s="642"/>
      <c r="H38" s="641"/>
      <c r="I38" s="639"/>
      <c r="J38" s="638"/>
      <c r="K38" s="639"/>
      <c r="L38" s="640"/>
      <c r="M38" s="640"/>
    </row>
    <row r="39" spans="1:17" s="636" customFormat="1" ht="14.25" customHeight="1" x14ac:dyDescent="0.2">
      <c r="B39" s="637"/>
      <c r="C39" s="641"/>
      <c r="D39" s="641"/>
      <c r="E39" s="638"/>
      <c r="G39" s="642"/>
      <c r="H39" s="641"/>
      <c r="I39" s="639"/>
      <c r="J39" s="638"/>
      <c r="K39" s="639"/>
      <c r="L39" s="640"/>
      <c r="M39" s="640"/>
    </row>
    <row r="40" spans="1:17" s="636" customFormat="1" ht="14.25" customHeight="1" x14ac:dyDescent="0.2">
      <c r="B40" s="637"/>
      <c r="C40" s="641"/>
      <c r="D40" s="641"/>
      <c r="E40" s="638"/>
      <c r="G40" s="642"/>
      <c r="H40" s="641"/>
      <c r="I40" s="639"/>
      <c r="J40" s="638"/>
      <c r="K40" s="639"/>
      <c r="L40" s="640"/>
      <c r="M40" s="640"/>
    </row>
    <row r="41" spans="1:17" x14ac:dyDescent="0.2">
      <c r="A41" s="443" t="s">
        <v>354</v>
      </c>
      <c r="C41" s="442"/>
      <c r="D41" s="442"/>
      <c r="E41" s="1"/>
      <c r="F41" s="452" t="s">
        <v>3</v>
      </c>
      <c r="G41" s="1"/>
      <c r="H41" s="1"/>
      <c r="I41" s="1"/>
      <c r="J41" s="445"/>
      <c r="K41" s="445"/>
      <c r="L41" s="2"/>
      <c r="M41" s="2"/>
    </row>
    <row r="42" spans="1:17" x14ac:dyDescent="0.2">
      <c r="A42" s="1"/>
      <c r="B42" s="1" t="s">
        <v>200</v>
      </c>
      <c r="C42" s="12" t="s">
        <v>6</v>
      </c>
      <c r="D42" s="2" t="s">
        <v>7</v>
      </c>
      <c r="E42" s="1" t="s">
        <v>8</v>
      </c>
      <c r="F42" s="453">
        <v>1000</v>
      </c>
      <c r="G42" s="12"/>
      <c r="H42" s="2"/>
      <c r="I42" s="1" t="s">
        <v>8</v>
      </c>
      <c r="J42" s="445" t="s">
        <v>9</v>
      </c>
      <c r="K42" s="529" t="s">
        <v>9</v>
      </c>
      <c r="L42" s="10" t="s">
        <v>10</v>
      </c>
      <c r="M42" s="10"/>
    </row>
    <row r="43" spans="1:17" ht="15" x14ac:dyDescent="0.25">
      <c r="A43" s="1" t="s">
        <v>321</v>
      </c>
      <c r="B43" s="484" t="s">
        <v>323</v>
      </c>
      <c r="C43" s="485">
        <v>6</v>
      </c>
      <c r="D43" s="485">
        <v>58</v>
      </c>
      <c r="E43" s="628">
        <f t="shared" ref="E43:E52" si="10">1/((SUM(C43*60,D43))/2000)</f>
        <v>4.7846889952153111</v>
      </c>
      <c r="F43" s="470"/>
      <c r="G43" s="457">
        <v>3</v>
      </c>
      <c r="H43" s="488">
        <v>50</v>
      </c>
      <c r="I43" s="471">
        <f t="shared" ref="I43:I52" si="11">$F$20/(G43*60+H43)</f>
        <v>4.3478260869565215</v>
      </c>
      <c r="J43" s="628">
        <f t="shared" ref="J43:J52" si="12">(I43/E43)*100</f>
        <v>90.869565217391298</v>
      </c>
      <c r="K43" s="473">
        <f t="shared" ref="K43:K52" si="13">AVERAGE($J$43:$J$52)</f>
        <v>86.687124104379421</v>
      </c>
      <c r="L43" s="490">
        <f t="shared" ref="L43:L52" si="14">(J43-K43)</f>
        <v>4.1824411130118762</v>
      </c>
      <c r="M43" s="544"/>
      <c r="N43" s="585"/>
      <c r="O43" s="383"/>
      <c r="P43" s="383"/>
      <c r="Q43" s="383"/>
    </row>
    <row r="44" spans="1:17" ht="15" x14ac:dyDescent="0.25">
      <c r="A44" s="1" t="s">
        <v>320</v>
      </c>
      <c r="B44" s="569" t="s">
        <v>169</v>
      </c>
      <c r="C44" s="442">
        <v>6</v>
      </c>
      <c r="D44" s="442">
        <v>19</v>
      </c>
      <c r="E44" s="473">
        <f t="shared" si="10"/>
        <v>5.2770448548812663</v>
      </c>
      <c r="F44" s="316"/>
      <c r="G44" s="441">
        <v>3</v>
      </c>
      <c r="H44" s="482">
        <v>29</v>
      </c>
      <c r="I44" s="471">
        <f t="shared" si="11"/>
        <v>4.7846889952153111</v>
      </c>
      <c r="J44" s="533">
        <f t="shared" si="12"/>
        <v>90.669856459330148</v>
      </c>
      <c r="K44" s="473">
        <f t="shared" si="13"/>
        <v>86.687124104379421</v>
      </c>
      <c r="L44" s="490">
        <f t="shared" si="14"/>
        <v>3.982732354950727</v>
      </c>
      <c r="M44" s="544"/>
      <c r="N44" s="585"/>
      <c r="O44" s="383"/>
      <c r="P44" s="383"/>
      <c r="Q44" s="383"/>
    </row>
    <row r="45" spans="1:17" ht="15" x14ac:dyDescent="0.25">
      <c r="A45" s="1" t="s">
        <v>339</v>
      </c>
      <c r="B45" s="443" t="s">
        <v>94</v>
      </c>
      <c r="C45" s="442">
        <v>6</v>
      </c>
      <c r="D45" s="442">
        <v>33</v>
      </c>
      <c r="E45" s="533">
        <f t="shared" si="10"/>
        <v>5.0890585241730282</v>
      </c>
      <c r="F45" s="481"/>
      <c r="G45" s="441">
        <v>3</v>
      </c>
      <c r="H45" s="482">
        <v>42</v>
      </c>
      <c r="I45" s="471">
        <f t="shared" si="11"/>
        <v>4.5045045045045047</v>
      </c>
      <c r="J45" s="473">
        <f t="shared" si="12"/>
        <v>88.513513513513516</v>
      </c>
      <c r="K45" s="473">
        <f t="shared" si="13"/>
        <v>86.687124104379421</v>
      </c>
      <c r="L45" s="490">
        <f t="shared" si="14"/>
        <v>1.8263894091340944</v>
      </c>
      <c r="M45" s="544"/>
      <c r="N45" s="585"/>
      <c r="O45" s="383"/>
      <c r="P45" s="383"/>
      <c r="Q45" s="383"/>
    </row>
    <row r="46" spans="1:17" ht="15" x14ac:dyDescent="0.25">
      <c r="A46" s="1" t="s">
        <v>340</v>
      </c>
      <c r="B46" s="569" t="s">
        <v>172</v>
      </c>
      <c r="C46" s="442">
        <v>6</v>
      </c>
      <c r="D46" s="442">
        <v>8</v>
      </c>
      <c r="E46" s="533">
        <f t="shared" si="10"/>
        <v>5.4347826086956523</v>
      </c>
      <c r="F46" s="481"/>
      <c r="G46" s="441">
        <v>3</v>
      </c>
      <c r="H46" s="482">
        <v>28</v>
      </c>
      <c r="I46" s="471">
        <f t="shared" si="11"/>
        <v>4.8076923076923075</v>
      </c>
      <c r="J46" s="473">
        <f t="shared" si="12"/>
        <v>88.461538461538453</v>
      </c>
      <c r="K46" s="473">
        <f t="shared" si="13"/>
        <v>86.687124104379421</v>
      </c>
      <c r="L46" s="490">
        <f t="shared" si="14"/>
        <v>1.7744143571590314</v>
      </c>
      <c r="M46" s="544"/>
      <c r="N46" s="585"/>
      <c r="O46" s="383"/>
      <c r="P46" s="383"/>
      <c r="Q46" s="383"/>
    </row>
    <row r="47" spans="1:17" ht="15" x14ac:dyDescent="0.25">
      <c r="A47" s="1" t="s">
        <v>214</v>
      </c>
      <c r="B47" s="443" t="s">
        <v>238</v>
      </c>
      <c r="C47" s="442">
        <v>7</v>
      </c>
      <c r="D47" s="442">
        <v>40</v>
      </c>
      <c r="E47" s="533">
        <f t="shared" si="10"/>
        <v>4.3478260869565215</v>
      </c>
      <c r="G47" s="441">
        <v>4</v>
      </c>
      <c r="H47" s="482">
        <v>26</v>
      </c>
      <c r="I47" s="471">
        <f t="shared" si="11"/>
        <v>3.7593984962406015</v>
      </c>
      <c r="J47" s="533">
        <f t="shared" si="12"/>
        <v>86.46616541353383</v>
      </c>
      <c r="K47" s="473">
        <f t="shared" si="13"/>
        <v>86.687124104379421</v>
      </c>
      <c r="L47" s="490">
        <f t="shared" si="14"/>
        <v>-0.22095869084559183</v>
      </c>
      <c r="M47" s="544"/>
      <c r="N47" s="585"/>
      <c r="O47" s="383"/>
      <c r="P47" s="383"/>
      <c r="Q47" s="383"/>
    </row>
    <row r="48" spans="1:17" ht="15" x14ac:dyDescent="0.25">
      <c r="A48" s="1" t="s">
        <v>318</v>
      </c>
      <c r="B48" s="443" t="s">
        <v>51</v>
      </c>
      <c r="C48" s="442">
        <v>7</v>
      </c>
      <c r="D48" s="442">
        <v>12</v>
      </c>
      <c r="E48" s="473">
        <f t="shared" si="10"/>
        <v>4.6296296296296298</v>
      </c>
      <c r="F48" s="491"/>
      <c r="G48" s="447">
        <v>4</v>
      </c>
      <c r="H48" s="492">
        <v>12</v>
      </c>
      <c r="I48" s="471">
        <f t="shared" si="11"/>
        <v>3.9682539682539684</v>
      </c>
      <c r="J48" s="475">
        <f t="shared" si="12"/>
        <v>85.714285714285708</v>
      </c>
      <c r="K48" s="473">
        <f t="shared" si="13"/>
        <v>86.687124104379421</v>
      </c>
      <c r="L48" s="490">
        <f t="shared" si="14"/>
        <v>-0.9728383900937132</v>
      </c>
      <c r="M48" s="544"/>
      <c r="N48" s="585"/>
      <c r="O48" s="383"/>
      <c r="P48" s="383"/>
      <c r="Q48" s="634"/>
    </row>
    <row r="49" spans="1:17" ht="15" x14ac:dyDescent="0.25">
      <c r="A49" s="1" t="s">
        <v>165</v>
      </c>
      <c r="B49" s="443" t="s">
        <v>162</v>
      </c>
      <c r="C49" s="442">
        <v>8</v>
      </c>
      <c r="D49" s="442">
        <v>4</v>
      </c>
      <c r="E49" s="473">
        <f t="shared" si="10"/>
        <v>4.1322314049586781</v>
      </c>
      <c r="F49" s="481"/>
      <c r="G49" s="441">
        <v>4</v>
      </c>
      <c r="H49" s="482">
        <v>44</v>
      </c>
      <c r="I49" s="471">
        <f t="shared" si="11"/>
        <v>3.5211267605633805</v>
      </c>
      <c r="J49" s="473">
        <f t="shared" si="12"/>
        <v>85.211267605633793</v>
      </c>
      <c r="K49" s="473">
        <f t="shared" si="13"/>
        <v>86.687124104379421</v>
      </c>
      <c r="L49" s="490">
        <f t="shared" si="14"/>
        <v>-1.4758564987456282</v>
      </c>
      <c r="M49" s="544"/>
      <c r="N49" s="585"/>
      <c r="O49" s="383"/>
      <c r="P49" s="383"/>
      <c r="Q49" s="383"/>
    </row>
    <row r="50" spans="1:17" ht="15" x14ac:dyDescent="0.25">
      <c r="A50" s="1" t="s">
        <v>317</v>
      </c>
      <c r="B50" s="443" t="s">
        <v>152</v>
      </c>
      <c r="C50" s="442">
        <v>7</v>
      </c>
      <c r="D50" s="442">
        <v>44</v>
      </c>
      <c r="E50" s="473">
        <f t="shared" si="10"/>
        <v>4.3103448275862064</v>
      </c>
      <c r="G50" s="441">
        <v>4</v>
      </c>
      <c r="H50" s="482">
        <v>34</v>
      </c>
      <c r="I50" s="471">
        <f t="shared" si="11"/>
        <v>3.6496350364963503</v>
      </c>
      <c r="J50" s="473">
        <f t="shared" si="12"/>
        <v>84.671532846715337</v>
      </c>
      <c r="K50" s="473">
        <f t="shared" si="13"/>
        <v>86.687124104379421</v>
      </c>
      <c r="L50" s="490">
        <f t="shared" si="14"/>
        <v>-2.0155912576640844</v>
      </c>
      <c r="M50" s="544"/>
      <c r="N50" s="585"/>
      <c r="O50" s="383"/>
      <c r="P50" s="383"/>
      <c r="Q50" s="383"/>
    </row>
    <row r="51" spans="1:17" ht="15" x14ac:dyDescent="0.25">
      <c r="A51" s="1" t="s">
        <v>215</v>
      </c>
      <c r="B51" s="443" t="s">
        <v>39</v>
      </c>
      <c r="C51" s="442">
        <v>7</v>
      </c>
      <c r="D51" s="442">
        <v>53</v>
      </c>
      <c r="E51" s="533">
        <f t="shared" si="10"/>
        <v>4.2283298097251585</v>
      </c>
      <c r="F51" s="481"/>
      <c r="G51" s="441">
        <v>4</v>
      </c>
      <c r="H51" s="482">
        <v>44</v>
      </c>
      <c r="I51" s="473">
        <f t="shared" si="11"/>
        <v>3.5211267605633805</v>
      </c>
      <c r="J51" s="473">
        <f t="shared" si="12"/>
        <v>83.274647887323951</v>
      </c>
      <c r="K51" s="473">
        <f t="shared" si="13"/>
        <v>86.687124104379421</v>
      </c>
      <c r="L51" s="490">
        <f t="shared" si="14"/>
        <v>-3.4124762170554703</v>
      </c>
      <c r="M51" s="544"/>
      <c r="N51" s="585"/>
      <c r="O51" s="383"/>
      <c r="P51" s="383"/>
      <c r="Q51" s="383"/>
    </row>
    <row r="52" spans="1:17" ht="15" x14ac:dyDescent="0.25">
      <c r="A52" s="1" t="s">
        <v>353</v>
      </c>
      <c r="B52" s="443" t="s">
        <v>48</v>
      </c>
      <c r="C52" s="442">
        <v>7</v>
      </c>
      <c r="D52" s="442">
        <v>20</v>
      </c>
      <c r="E52" s="533">
        <f t="shared" si="10"/>
        <v>4.5454545454545459</v>
      </c>
      <c r="G52" s="441">
        <v>4</v>
      </c>
      <c r="H52" s="482">
        <v>25</v>
      </c>
      <c r="I52" s="473">
        <f t="shared" si="11"/>
        <v>3.7735849056603774</v>
      </c>
      <c r="J52" s="533">
        <f t="shared" si="12"/>
        <v>83.018867924528294</v>
      </c>
      <c r="K52" s="473">
        <f t="shared" si="13"/>
        <v>86.687124104379421</v>
      </c>
      <c r="L52" s="490">
        <f t="shared" si="14"/>
        <v>-3.6682561798511273</v>
      </c>
      <c r="M52" s="544"/>
      <c r="N52" s="585"/>
      <c r="O52" s="383"/>
      <c r="P52" s="383"/>
      <c r="Q52" s="383"/>
    </row>
    <row r="53" spans="1:17" ht="15" x14ac:dyDescent="0.25">
      <c r="A53" s="1"/>
      <c r="B53" s="443"/>
      <c r="C53" s="442"/>
      <c r="D53" s="442"/>
      <c r="E53" s="533"/>
      <c r="G53" s="441"/>
      <c r="H53" s="482"/>
      <c r="I53" s="473"/>
      <c r="J53" s="533"/>
      <c r="K53" s="473"/>
      <c r="L53" s="544"/>
      <c r="M53" s="544"/>
      <c r="N53" s="585"/>
      <c r="O53" s="383"/>
      <c r="P53" s="383"/>
      <c r="Q53" s="383"/>
    </row>
    <row r="54" spans="1:17" x14ac:dyDescent="0.2">
      <c r="A54" s="627" t="s">
        <v>325</v>
      </c>
      <c r="M54" s="544"/>
    </row>
    <row r="55" spans="1:17" x14ac:dyDescent="0.2">
      <c r="A55" s="1">
        <v>1000</v>
      </c>
      <c r="B55" s="1"/>
      <c r="C55" s="643" t="s">
        <v>2</v>
      </c>
      <c r="D55" s="643"/>
      <c r="E55" s="1"/>
      <c r="F55" s="452" t="s">
        <v>3</v>
      </c>
      <c r="G55" s="1"/>
      <c r="H55" s="1"/>
      <c r="I55" s="1"/>
      <c r="J55" s="445" t="s">
        <v>4</v>
      </c>
      <c r="K55" s="445" t="s">
        <v>5</v>
      </c>
      <c r="L55" s="2"/>
      <c r="N55" s="1" t="s">
        <v>355</v>
      </c>
    </row>
    <row r="56" spans="1:17" x14ac:dyDescent="0.2">
      <c r="A56" s="1"/>
      <c r="B56" s="1" t="s">
        <v>200</v>
      </c>
      <c r="C56" s="12" t="s">
        <v>6</v>
      </c>
      <c r="D56" s="2" t="s">
        <v>7</v>
      </c>
      <c r="E56" s="1" t="s">
        <v>8</v>
      </c>
      <c r="F56" s="453">
        <v>1000</v>
      </c>
      <c r="G56" s="12"/>
      <c r="H56" s="2"/>
      <c r="I56" s="1" t="s">
        <v>8</v>
      </c>
      <c r="J56" s="445" t="s">
        <v>9</v>
      </c>
      <c r="K56" s="529" t="s">
        <v>9</v>
      </c>
      <c r="L56" s="10" t="s">
        <v>10</v>
      </c>
      <c r="M56" s="2"/>
      <c r="N56" s="633" t="s">
        <v>356</v>
      </c>
      <c r="O56" s="633" t="s">
        <v>357</v>
      </c>
    </row>
    <row r="57" spans="1:17" ht="15" x14ac:dyDescent="0.25">
      <c r="A57" s="1" t="s">
        <v>321</v>
      </c>
      <c r="B57" s="484" t="s">
        <v>323</v>
      </c>
      <c r="C57" s="485">
        <v>6</v>
      </c>
      <c r="D57" s="485">
        <v>58</v>
      </c>
      <c r="E57" s="628">
        <f t="shared" ref="E57:E66" si="15">1/((SUM(C57*60,D57))/2000)</f>
        <v>4.7846889952153111</v>
      </c>
      <c r="F57" s="481"/>
      <c r="G57" s="441">
        <v>3</v>
      </c>
      <c r="H57" s="482">
        <v>40</v>
      </c>
      <c r="I57" s="471">
        <f t="shared" ref="I57:I66" si="16">$F$20/(G57*60+H57)</f>
        <v>4.5454545454545459</v>
      </c>
      <c r="J57" s="473">
        <f t="shared" ref="J57:J66" si="17">(I57/E57)*100</f>
        <v>95</v>
      </c>
      <c r="K57" s="473">
        <f t="shared" ref="K57:K66" si="18">AVERAGE($J$57:$J$66)</f>
        <v>91.717431875578058</v>
      </c>
      <c r="L57" s="439">
        <f t="shared" ref="L57:L66" si="19">(J57-K57)</f>
        <v>3.2825681244219425</v>
      </c>
      <c r="M57" s="10"/>
      <c r="N57" s="585">
        <v>2</v>
      </c>
      <c r="O57" s="624">
        <v>14</v>
      </c>
    </row>
    <row r="58" spans="1:17" ht="15" x14ac:dyDescent="0.25">
      <c r="A58" s="1" t="s">
        <v>320</v>
      </c>
      <c r="B58" s="569" t="s">
        <v>358</v>
      </c>
      <c r="C58" s="442">
        <v>6</v>
      </c>
      <c r="D58" s="442">
        <v>19</v>
      </c>
      <c r="E58" s="473">
        <f t="shared" si="15"/>
        <v>5.2770448548812663</v>
      </c>
      <c r="F58" s="481"/>
      <c r="G58" s="441">
        <v>3</v>
      </c>
      <c r="H58" s="482">
        <v>20</v>
      </c>
      <c r="I58" s="471">
        <f t="shared" si="16"/>
        <v>5</v>
      </c>
      <c r="J58" s="473">
        <f t="shared" si="17"/>
        <v>94.75</v>
      </c>
      <c r="K58" s="473">
        <f t="shared" si="18"/>
        <v>91.717431875578058</v>
      </c>
      <c r="L58" s="439">
        <f t="shared" si="19"/>
        <v>3.0325681244219425</v>
      </c>
      <c r="M58" s="544"/>
      <c r="N58" s="585">
        <v>1</v>
      </c>
      <c r="O58" s="624">
        <v>15</v>
      </c>
    </row>
    <row r="59" spans="1:17" ht="15" x14ac:dyDescent="0.25">
      <c r="A59" s="1" t="s">
        <v>339</v>
      </c>
      <c r="B59" s="443" t="s">
        <v>94</v>
      </c>
      <c r="C59" s="442">
        <v>6</v>
      </c>
      <c r="D59" s="442">
        <v>33</v>
      </c>
      <c r="E59" s="533">
        <f t="shared" si="15"/>
        <v>5.0890585241730282</v>
      </c>
      <c r="G59" s="441">
        <v>3</v>
      </c>
      <c r="H59" s="482">
        <v>31</v>
      </c>
      <c r="I59" s="471">
        <f t="shared" si="16"/>
        <v>4.7393364928909953</v>
      </c>
      <c r="J59" s="473">
        <f t="shared" si="17"/>
        <v>93.127962085308056</v>
      </c>
      <c r="K59" s="473">
        <f t="shared" si="18"/>
        <v>91.717431875578058</v>
      </c>
      <c r="L59" s="439">
        <f t="shared" si="19"/>
        <v>1.4105302097299983</v>
      </c>
      <c r="M59" s="544"/>
      <c r="N59" s="585">
        <v>3</v>
      </c>
      <c r="O59" s="624">
        <v>13</v>
      </c>
    </row>
    <row r="60" spans="1:17" ht="15" x14ac:dyDescent="0.25">
      <c r="A60" s="1" t="s">
        <v>340</v>
      </c>
      <c r="B60" s="569" t="s">
        <v>172</v>
      </c>
      <c r="C60" s="442">
        <v>6</v>
      </c>
      <c r="D60" s="442">
        <v>8</v>
      </c>
      <c r="E60" s="533">
        <f t="shared" si="15"/>
        <v>5.4347826086956523</v>
      </c>
      <c r="F60" s="481"/>
      <c r="G60" s="441">
        <v>3</v>
      </c>
      <c r="H60" s="482">
        <v>18</v>
      </c>
      <c r="I60" s="471">
        <f t="shared" si="16"/>
        <v>5.0505050505050502</v>
      </c>
      <c r="J60" s="473">
        <f t="shared" si="17"/>
        <v>92.929292929292913</v>
      </c>
      <c r="K60" s="473">
        <f t="shared" si="18"/>
        <v>91.717431875578058</v>
      </c>
      <c r="L60" s="439">
        <f t="shared" si="19"/>
        <v>1.2118610537148555</v>
      </c>
      <c r="M60" s="544"/>
      <c r="N60" s="585">
        <v>3</v>
      </c>
      <c r="O60" s="624">
        <v>15</v>
      </c>
    </row>
    <row r="61" spans="1:17" ht="15" x14ac:dyDescent="0.25">
      <c r="A61" s="1" t="s">
        <v>214</v>
      </c>
      <c r="B61" s="443" t="s">
        <v>238</v>
      </c>
      <c r="C61" s="442">
        <v>7</v>
      </c>
      <c r="D61" s="442">
        <v>40</v>
      </c>
      <c r="E61" s="533">
        <f t="shared" si="15"/>
        <v>4.3478260869565215</v>
      </c>
      <c r="F61" s="491"/>
      <c r="G61" s="447">
        <v>4</v>
      </c>
      <c r="H61" s="492">
        <v>10</v>
      </c>
      <c r="I61" s="471">
        <f t="shared" si="16"/>
        <v>4</v>
      </c>
      <c r="J61" s="475">
        <f t="shared" si="17"/>
        <v>92</v>
      </c>
      <c r="K61" s="473">
        <f t="shared" si="18"/>
        <v>91.717431875578058</v>
      </c>
      <c r="L61" s="446">
        <f t="shared" si="19"/>
        <v>0.28256812442194246</v>
      </c>
      <c r="M61" s="544"/>
      <c r="N61" s="585">
        <v>7</v>
      </c>
      <c r="O61" s="624">
        <v>12</v>
      </c>
    </row>
    <row r="62" spans="1:17" ht="15" x14ac:dyDescent="0.25">
      <c r="A62" s="1" t="s">
        <v>317</v>
      </c>
      <c r="B62" s="443" t="s">
        <v>152</v>
      </c>
      <c r="C62" s="442">
        <v>7</v>
      </c>
      <c r="D62" s="442">
        <v>44</v>
      </c>
      <c r="E62" s="473">
        <f t="shared" si="15"/>
        <v>4.3103448275862064</v>
      </c>
      <c r="F62" s="481"/>
      <c r="G62" s="441">
        <v>4</v>
      </c>
      <c r="H62" s="482">
        <v>15</v>
      </c>
      <c r="I62" s="471">
        <f t="shared" si="16"/>
        <v>3.9215686274509802</v>
      </c>
      <c r="J62" s="473">
        <f t="shared" si="17"/>
        <v>90.980392156862749</v>
      </c>
      <c r="K62" s="473">
        <f t="shared" si="18"/>
        <v>91.717431875578058</v>
      </c>
      <c r="L62" s="490">
        <f t="shared" si="19"/>
        <v>-0.73703971871530882</v>
      </c>
      <c r="M62" s="544"/>
      <c r="N62" s="585">
        <v>3</v>
      </c>
      <c r="O62" s="624">
        <v>12</v>
      </c>
    </row>
    <row r="63" spans="1:17" ht="15" x14ac:dyDescent="0.25">
      <c r="A63" s="1" t="s">
        <v>165</v>
      </c>
      <c r="B63" s="443" t="s">
        <v>162</v>
      </c>
      <c r="C63" s="442">
        <v>8</v>
      </c>
      <c r="D63" s="442">
        <v>4</v>
      </c>
      <c r="E63" s="473">
        <f t="shared" si="15"/>
        <v>4.1322314049586781</v>
      </c>
      <c r="F63" s="316"/>
      <c r="G63" s="441">
        <v>4</v>
      </c>
      <c r="H63" s="482">
        <v>26</v>
      </c>
      <c r="I63" s="628">
        <f t="shared" si="16"/>
        <v>3.7593984962406015</v>
      </c>
      <c r="J63" s="533">
        <f t="shared" si="17"/>
        <v>90.977443609022544</v>
      </c>
      <c r="K63" s="473">
        <f t="shared" si="18"/>
        <v>91.717431875578058</v>
      </c>
      <c r="L63" s="439">
        <f t="shared" si="19"/>
        <v>-0.73998826655551397</v>
      </c>
      <c r="M63" s="544"/>
      <c r="N63" s="585">
        <v>5</v>
      </c>
      <c r="O63" s="624">
        <v>11</v>
      </c>
    </row>
    <row r="64" spans="1:17" ht="15" x14ac:dyDescent="0.25">
      <c r="A64" s="1" t="s">
        <v>318</v>
      </c>
      <c r="B64" s="443" t="s">
        <v>51</v>
      </c>
      <c r="C64" s="442">
        <v>7</v>
      </c>
      <c r="D64" s="442">
        <v>12</v>
      </c>
      <c r="E64" s="473">
        <f t="shared" si="15"/>
        <v>4.6296296296296298</v>
      </c>
      <c r="G64" s="441">
        <v>3</v>
      </c>
      <c r="H64" s="482">
        <v>59</v>
      </c>
      <c r="I64" s="471">
        <f t="shared" si="16"/>
        <v>4.1841004184100417</v>
      </c>
      <c r="J64" s="533">
        <f t="shared" si="17"/>
        <v>90.376569037656893</v>
      </c>
      <c r="K64" s="473">
        <f t="shared" si="18"/>
        <v>91.717431875578058</v>
      </c>
      <c r="L64" s="439">
        <f t="shared" si="19"/>
        <v>-1.3408628379211649</v>
      </c>
      <c r="M64" s="544"/>
      <c r="N64" s="585">
        <v>4</v>
      </c>
      <c r="O64" s="624">
        <v>9</v>
      </c>
    </row>
    <row r="65" spans="1:15" ht="15" x14ac:dyDescent="0.25">
      <c r="A65" s="1" t="s">
        <v>215</v>
      </c>
      <c r="B65" s="443" t="s">
        <v>40</v>
      </c>
      <c r="C65" s="442">
        <v>7</v>
      </c>
      <c r="D65" s="442">
        <v>50</v>
      </c>
      <c r="E65" s="533">
        <f t="shared" si="15"/>
        <v>4.2553191489361701</v>
      </c>
      <c r="G65" s="441">
        <v>4</v>
      </c>
      <c r="H65" s="482">
        <v>25</v>
      </c>
      <c r="I65" s="471">
        <f t="shared" si="16"/>
        <v>3.7735849056603774</v>
      </c>
      <c r="J65" s="533">
        <f t="shared" si="17"/>
        <v>88.679245283018872</v>
      </c>
      <c r="K65" s="473">
        <f t="shared" si="18"/>
        <v>91.717431875578058</v>
      </c>
      <c r="L65" s="439">
        <f t="shared" si="19"/>
        <v>-3.0381865925591853</v>
      </c>
      <c r="M65" s="544"/>
      <c r="N65" s="585">
        <v>5</v>
      </c>
      <c r="O65" s="624">
        <v>11</v>
      </c>
    </row>
    <row r="66" spans="1:15" ht="15" x14ac:dyDescent="0.25">
      <c r="A66" s="1" t="s">
        <v>353</v>
      </c>
      <c r="B66" s="443" t="s">
        <v>48</v>
      </c>
      <c r="C66" s="442">
        <v>7</v>
      </c>
      <c r="D66" s="442">
        <v>20</v>
      </c>
      <c r="E66" s="533">
        <f t="shared" si="15"/>
        <v>4.5454545454545459</v>
      </c>
      <c r="G66" s="441">
        <v>4</v>
      </c>
      <c r="H66" s="482">
        <v>9</v>
      </c>
      <c r="I66" s="533">
        <f t="shared" si="16"/>
        <v>4.0160642570281126</v>
      </c>
      <c r="J66" s="533">
        <f t="shared" si="17"/>
        <v>88.353413654618478</v>
      </c>
      <c r="K66" s="473">
        <f t="shared" si="18"/>
        <v>91.717431875578058</v>
      </c>
      <c r="L66" s="439">
        <f t="shared" si="19"/>
        <v>-3.3640182209595793</v>
      </c>
      <c r="M66" s="544"/>
      <c r="N66" s="585">
        <v>5</v>
      </c>
      <c r="O66" s="624">
        <v>12</v>
      </c>
    </row>
    <row r="67" spans="1:15" ht="15" x14ac:dyDescent="0.25">
      <c r="A67" s="1" t="s">
        <v>342</v>
      </c>
      <c r="N67" s="585"/>
      <c r="O67" s="383"/>
    </row>
    <row r="68" spans="1:15" ht="15" x14ac:dyDescent="0.25">
      <c r="N68" s="585"/>
      <c r="O68" s="383"/>
    </row>
    <row r="69" spans="1:15" ht="15" x14ac:dyDescent="0.25">
      <c r="N69" s="585"/>
      <c r="O69" s="383"/>
    </row>
  </sheetData>
  <sortState ref="A46:L55">
    <sortCondition descending="1" ref="L46:L55"/>
  </sortState>
  <mergeCells count="3">
    <mergeCell ref="C4:D4"/>
    <mergeCell ref="C19:D19"/>
    <mergeCell ref="C55:D55"/>
  </mergeCells>
  <pageMargins left="0.7" right="0.7" top="0.75" bottom="0.75" header="0.3" footer="0.3"/>
  <pageSetup paperSize="9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workbookViewId="0">
      <selection activeCell="L31" sqref="L31"/>
    </sheetView>
  </sheetViews>
  <sheetFormatPr defaultRowHeight="12.75" x14ac:dyDescent="0.2"/>
  <sheetData>
    <row r="1" spans="1:18" ht="15.75" x14ac:dyDescent="0.25">
      <c r="A1" s="1" t="s">
        <v>359</v>
      </c>
      <c r="O1" s="644"/>
      <c r="P1" s="383"/>
      <c r="Q1" s="383"/>
      <c r="R1" s="383"/>
    </row>
    <row r="2" spans="1:18" ht="15.75" x14ac:dyDescent="0.25">
      <c r="A2" s="1" t="s">
        <v>360</v>
      </c>
      <c r="O2" s="644"/>
      <c r="P2" s="383"/>
      <c r="Q2" s="383"/>
      <c r="R2" s="383"/>
    </row>
    <row r="3" spans="1:18" ht="15.75" x14ac:dyDescent="0.25">
      <c r="A3" s="1" t="s">
        <v>345</v>
      </c>
      <c r="O3" s="644"/>
      <c r="P3" s="383"/>
      <c r="Q3" s="383"/>
      <c r="R3" s="383"/>
    </row>
    <row r="4" spans="1:18" ht="15.75" x14ac:dyDescent="0.25">
      <c r="A4" s="1">
        <v>1200</v>
      </c>
      <c r="B4" s="1"/>
      <c r="C4" s="643" t="s">
        <v>2</v>
      </c>
      <c r="D4" s="643"/>
      <c r="E4" s="1"/>
      <c r="F4" s="452" t="s">
        <v>3</v>
      </c>
      <c r="G4" s="1"/>
      <c r="H4" s="1"/>
      <c r="I4" s="1"/>
      <c r="J4" s="445" t="s">
        <v>4</v>
      </c>
      <c r="K4" s="445" t="s">
        <v>5</v>
      </c>
      <c r="L4" s="2"/>
      <c r="M4" s="2"/>
      <c r="O4" s="644"/>
      <c r="P4" s="383"/>
      <c r="Q4" s="383"/>
      <c r="R4" s="383"/>
    </row>
    <row r="5" spans="1:18" ht="15.75" x14ac:dyDescent="0.25">
      <c r="A5" s="1"/>
      <c r="B5" s="1" t="s">
        <v>200</v>
      </c>
      <c r="C5" s="12" t="s">
        <v>6</v>
      </c>
      <c r="D5" s="2" t="s">
        <v>7</v>
      </c>
      <c r="E5" s="1" t="s">
        <v>8</v>
      </c>
      <c r="F5" s="453">
        <v>1200</v>
      </c>
      <c r="G5" s="12" t="s">
        <v>6</v>
      </c>
      <c r="H5" s="2" t="s">
        <v>7</v>
      </c>
      <c r="I5" s="1" t="s">
        <v>8</v>
      </c>
      <c r="J5" s="445" t="s">
        <v>9</v>
      </c>
      <c r="K5" s="529" t="s">
        <v>9</v>
      </c>
      <c r="L5" s="10" t="s">
        <v>10</v>
      </c>
      <c r="M5" s="10"/>
      <c r="O5" s="644"/>
      <c r="P5" s="383"/>
      <c r="Q5" s="383"/>
      <c r="R5" s="383"/>
    </row>
    <row r="6" spans="1:18" ht="15.75" x14ac:dyDescent="0.25">
      <c r="A6" s="1" t="s">
        <v>340</v>
      </c>
      <c r="B6" s="635" t="s">
        <v>172</v>
      </c>
      <c r="C6" s="485">
        <v>6</v>
      </c>
      <c r="D6" s="485">
        <v>8</v>
      </c>
      <c r="E6" s="628">
        <f>1/((SUM(C6*60,D6))/2000)</f>
        <v>5.4347826086956523</v>
      </c>
      <c r="F6" s="470"/>
      <c r="G6" s="457">
        <v>3</v>
      </c>
      <c r="H6" s="488">
        <v>45</v>
      </c>
      <c r="I6" s="628">
        <f>$F$5/(G6*60+H6)</f>
        <v>5.333333333333333</v>
      </c>
      <c r="J6" s="628">
        <f>(I6/E6)*100</f>
        <v>98.133333333333326</v>
      </c>
      <c r="K6" s="473">
        <f>AVERAGE($J$6:$J$15)</f>
        <v>96.110252313914174</v>
      </c>
      <c r="L6" s="490">
        <f>(J6-K6)</f>
        <v>2.023081019419152</v>
      </c>
      <c r="M6" s="544"/>
      <c r="O6" s="644"/>
      <c r="P6" s="383"/>
      <c r="Q6" s="383"/>
      <c r="R6" s="383"/>
    </row>
    <row r="7" spans="1:18" ht="15.75" x14ac:dyDescent="0.25">
      <c r="A7" s="1" t="s">
        <v>317</v>
      </c>
      <c r="B7" s="443" t="s">
        <v>152</v>
      </c>
      <c r="C7" s="442">
        <v>7</v>
      </c>
      <c r="D7" s="442">
        <v>44</v>
      </c>
      <c r="E7" s="473">
        <f>1/((SUM(C7*60,D7))/2000)</f>
        <v>4.3103448275862064</v>
      </c>
      <c r="F7" s="481"/>
      <c r="G7" s="441">
        <v>4</v>
      </c>
      <c r="H7" s="482">
        <v>44</v>
      </c>
      <c r="I7" s="473">
        <f>$F$5/(G7*60+H7)</f>
        <v>4.225352112676056</v>
      </c>
      <c r="J7" s="473">
        <f>(I7/E7)*100</f>
        <v>98.028169014084511</v>
      </c>
      <c r="K7" s="473">
        <f>AVERAGE($J$6:$J$15)</f>
        <v>96.110252313914174</v>
      </c>
      <c r="L7" s="439">
        <f>(J7-K7)</f>
        <v>1.9179167001703377</v>
      </c>
      <c r="M7" s="544"/>
      <c r="O7" s="644"/>
      <c r="P7" s="383"/>
      <c r="Q7" s="383"/>
      <c r="R7" s="383"/>
    </row>
    <row r="8" spans="1:18" ht="15.75" x14ac:dyDescent="0.25">
      <c r="A8" s="1" t="s">
        <v>320</v>
      </c>
      <c r="B8" s="569" t="s">
        <v>358</v>
      </c>
      <c r="C8" s="442">
        <v>6</v>
      </c>
      <c r="D8" s="442">
        <v>19</v>
      </c>
      <c r="E8" s="533">
        <f>1/((SUM(C8*60,D8))/2000)</f>
        <v>5.2770448548812663</v>
      </c>
      <c r="F8" s="316"/>
      <c r="G8" s="441">
        <v>3</v>
      </c>
      <c r="H8" s="482">
        <v>54</v>
      </c>
      <c r="I8" s="533">
        <f>$F$5/(G8*60+H8)</f>
        <v>5.1282051282051286</v>
      </c>
      <c r="J8" s="533">
        <f>(I8/E8)*100</f>
        <v>97.179487179487182</v>
      </c>
      <c r="K8" s="473">
        <f>AVERAGE($J$6:$J$15)</f>
        <v>96.110252313914174</v>
      </c>
      <c r="L8" s="439">
        <f>(J8-K8)</f>
        <v>1.0692348655730086</v>
      </c>
      <c r="M8" s="544"/>
      <c r="O8" s="644"/>
      <c r="P8" s="383"/>
      <c r="Q8" s="383"/>
      <c r="R8" s="383"/>
    </row>
    <row r="9" spans="1:18" ht="15.75" x14ac:dyDescent="0.25">
      <c r="A9" s="1" t="s">
        <v>363</v>
      </c>
      <c r="B9" s="443" t="s">
        <v>217</v>
      </c>
      <c r="C9" s="442">
        <v>8</v>
      </c>
      <c r="D9" s="442">
        <v>40</v>
      </c>
      <c r="E9" s="475">
        <f>1/((SUM(C9*60,D9))/2000)</f>
        <v>3.8461538461538458</v>
      </c>
      <c r="F9" s="491"/>
      <c r="G9" s="447">
        <v>5</v>
      </c>
      <c r="H9" s="492">
        <v>22</v>
      </c>
      <c r="I9" s="475">
        <f>$F$5/(G9*60+H9)</f>
        <v>3.7267080745341614</v>
      </c>
      <c r="J9" s="475">
        <f>(I9/E9)*100</f>
        <v>96.894409937888199</v>
      </c>
      <c r="K9" s="473">
        <f>AVERAGE($J$6:$J$15)</f>
        <v>96.110252313914174</v>
      </c>
      <c r="L9" s="446">
        <f>(J9-K9)</f>
        <v>0.78415762397402489</v>
      </c>
      <c r="M9" s="544"/>
      <c r="O9" s="644"/>
      <c r="P9" s="383"/>
      <c r="Q9" s="383"/>
      <c r="R9" s="383"/>
    </row>
    <row r="10" spans="1:18" ht="15.75" x14ac:dyDescent="0.25">
      <c r="A10" s="1" t="s">
        <v>206</v>
      </c>
      <c r="B10" s="443" t="s">
        <v>126</v>
      </c>
      <c r="C10" s="442">
        <v>7</v>
      </c>
      <c r="D10" s="442">
        <v>15</v>
      </c>
      <c r="E10" s="473">
        <f>1/((SUM(C10*60,D10))/2000)</f>
        <v>4.5977011494252871</v>
      </c>
      <c r="F10" s="481"/>
      <c r="G10" s="441">
        <v>4</v>
      </c>
      <c r="H10" s="482">
        <v>30</v>
      </c>
      <c r="I10" s="473">
        <f>$F$5/(G10*60+H10)</f>
        <v>4.4444444444444446</v>
      </c>
      <c r="J10" s="473">
        <f>(I10/E10)*100</f>
        <v>96.666666666666686</v>
      </c>
      <c r="K10" s="473">
        <f>AVERAGE($J$6:$J$15)</f>
        <v>96.110252313914174</v>
      </c>
      <c r="L10" s="446">
        <f>(J10-K10)</f>
        <v>0.55641435275251183</v>
      </c>
      <c r="M10" s="544"/>
      <c r="O10" s="644"/>
      <c r="P10" s="383"/>
      <c r="Q10" s="383"/>
      <c r="R10" s="383"/>
    </row>
    <row r="11" spans="1:18" x14ac:dyDescent="0.2">
      <c r="A11" s="1" t="s">
        <v>361</v>
      </c>
      <c r="B11" s="443" t="s">
        <v>362</v>
      </c>
      <c r="C11" s="442">
        <v>7</v>
      </c>
      <c r="D11" s="442">
        <v>28</v>
      </c>
      <c r="E11" s="473">
        <f>1/((SUM(C11*60,D11))/2000)</f>
        <v>4.4642857142857144</v>
      </c>
      <c r="F11" s="481"/>
      <c r="G11" s="441">
        <v>4</v>
      </c>
      <c r="H11" s="482">
        <v>39</v>
      </c>
      <c r="I11" s="473">
        <f>$F$5/(G11*60+H11)</f>
        <v>4.301075268817204</v>
      </c>
      <c r="J11" s="473">
        <f>(I11/E11)*100</f>
        <v>96.344086021505376</v>
      </c>
      <c r="K11" s="473">
        <f>AVERAGE($J$6:$J$15)</f>
        <v>96.110252313914174</v>
      </c>
      <c r="L11" s="439">
        <f>(J11-K11)</f>
        <v>0.23383370759120226</v>
      </c>
      <c r="M11" s="544"/>
    </row>
    <row r="12" spans="1:18" x14ac:dyDescent="0.2">
      <c r="A12" s="1" t="s">
        <v>339</v>
      </c>
      <c r="B12" s="443" t="s">
        <v>94</v>
      </c>
      <c r="C12" s="442">
        <v>6</v>
      </c>
      <c r="D12" s="442">
        <v>33</v>
      </c>
      <c r="E12" s="473">
        <f>1/((SUM(C12*60,D12))/2000)</f>
        <v>5.0890585241730282</v>
      </c>
      <c r="F12" s="481"/>
      <c r="G12" s="441">
        <v>4</v>
      </c>
      <c r="H12" s="482">
        <v>5</v>
      </c>
      <c r="I12" s="473">
        <f>$F$5/(G12*60+H12)</f>
        <v>4.8979591836734695</v>
      </c>
      <c r="J12" s="473">
        <f>(I12/E12)*100</f>
        <v>96.244897959183675</v>
      </c>
      <c r="K12" s="473">
        <f>AVERAGE($J$6:$J$15)</f>
        <v>96.110252313914174</v>
      </c>
      <c r="L12" s="439">
        <f>(J12-K12)</f>
        <v>0.13464564526950085</v>
      </c>
      <c r="M12" s="544"/>
    </row>
    <row r="13" spans="1:18" x14ac:dyDescent="0.2">
      <c r="A13" s="1" t="s">
        <v>353</v>
      </c>
      <c r="B13" s="443" t="s">
        <v>48</v>
      </c>
      <c r="C13" s="442">
        <v>7</v>
      </c>
      <c r="D13" s="442">
        <v>20</v>
      </c>
      <c r="E13" s="473">
        <f>1/((SUM(C13*60,D13))/2000)</f>
        <v>4.5454545454545459</v>
      </c>
      <c r="F13" s="481"/>
      <c r="G13" s="441">
        <v>4</v>
      </c>
      <c r="H13" s="482">
        <v>36</v>
      </c>
      <c r="I13" s="473">
        <f>$F$5/(G13*60+H13)</f>
        <v>4.3478260869565215</v>
      </c>
      <c r="J13" s="473">
        <f>(I13/E13)*100</f>
        <v>95.65217391304347</v>
      </c>
      <c r="K13" s="473">
        <f>AVERAGE($J$6:$J$15)</f>
        <v>96.110252313914174</v>
      </c>
      <c r="L13" s="439">
        <f>(J13-K13)</f>
        <v>-0.45807840087070417</v>
      </c>
      <c r="M13" s="544"/>
    </row>
    <row r="14" spans="1:18" x14ac:dyDescent="0.2">
      <c r="A14" s="1" t="s">
        <v>364</v>
      </c>
      <c r="B14" s="443" t="s">
        <v>217</v>
      </c>
      <c r="C14" s="442">
        <v>8</v>
      </c>
      <c r="D14" s="442">
        <v>40</v>
      </c>
      <c r="E14" s="473">
        <f>1/((SUM(C14*60,D14))/2000)</f>
        <v>3.8461538461538458</v>
      </c>
      <c r="F14" s="481"/>
      <c r="G14" s="441">
        <v>5</v>
      </c>
      <c r="H14" s="482">
        <v>34</v>
      </c>
      <c r="I14" s="473">
        <f>$F$5/(G14*60+H14)</f>
        <v>3.5928143712574849</v>
      </c>
      <c r="J14" s="473">
        <f>(I14/E14)*100</f>
        <v>93.41317365269461</v>
      </c>
      <c r="K14" s="473">
        <f>AVERAGE($J$6:$J$15)</f>
        <v>96.110252313914174</v>
      </c>
      <c r="L14" s="439">
        <f>(J14-K14)</f>
        <v>-2.6970786612195639</v>
      </c>
      <c r="M14" s="544"/>
    </row>
    <row r="15" spans="1:18" x14ac:dyDescent="0.2">
      <c r="A15" s="1" t="s">
        <v>321</v>
      </c>
      <c r="B15" s="443" t="s">
        <v>323</v>
      </c>
      <c r="C15" s="442">
        <v>6</v>
      </c>
      <c r="D15" s="442">
        <v>58</v>
      </c>
      <c r="E15" s="473">
        <f>1/((SUM(C15*60,D15))/2000)</f>
        <v>4.7846889952153111</v>
      </c>
      <c r="F15" s="481"/>
      <c r="G15" s="441">
        <v>4</v>
      </c>
      <c r="H15" s="482">
        <v>31</v>
      </c>
      <c r="I15" s="473">
        <f>$F$5/(G15*60+H15)</f>
        <v>4.4280442804428048</v>
      </c>
      <c r="J15" s="473">
        <f>(I15/E15)*100</f>
        <v>92.546125461254618</v>
      </c>
      <c r="K15" s="473">
        <f>AVERAGE($J$6:$J$15)</f>
        <v>96.110252313914174</v>
      </c>
      <c r="L15" s="439">
        <f>(J15-K15)</f>
        <v>-3.5641268526595553</v>
      </c>
      <c r="M15" s="544"/>
    </row>
    <row r="16" spans="1:18" x14ac:dyDescent="0.2">
      <c r="L16" s="439"/>
    </row>
    <row r="17" spans="1:12" x14ac:dyDescent="0.2">
      <c r="A17" s="1">
        <v>700</v>
      </c>
      <c r="B17" s="1"/>
      <c r="C17" s="643" t="s">
        <v>2</v>
      </c>
      <c r="D17" s="643"/>
      <c r="E17" s="1"/>
      <c r="F17" s="452" t="s">
        <v>3</v>
      </c>
      <c r="G17" s="1"/>
      <c r="H17" s="1"/>
      <c r="I17" s="1"/>
      <c r="J17" s="445" t="s">
        <v>4</v>
      </c>
      <c r="K17" s="445" t="s">
        <v>5</v>
      </c>
      <c r="L17" s="2"/>
    </row>
    <row r="18" spans="1:12" x14ac:dyDescent="0.2">
      <c r="A18" s="1"/>
      <c r="B18" s="1" t="s">
        <v>200</v>
      </c>
      <c r="C18" s="12" t="s">
        <v>6</v>
      </c>
      <c r="D18" s="2" t="s">
        <v>7</v>
      </c>
      <c r="E18" s="1" t="s">
        <v>8</v>
      </c>
      <c r="F18" s="453">
        <v>700</v>
      </c>
      <c r="G18" s="12" t="s">
        <v>6</v>
      </c>
      <c r="H18" s="2" t="s">
        <v>7</v>
      </c>
      <c r="I18" s="1" t="s">
        <v>8</v>
      </c>
      <c r="J18" s="445" t="s">
        <v>9</v>
      </c>
      <c r="K18" s="529" t="s">
        <v>9</v>
      </c>
      <c r="L18" s="10" t="s">
        <v>10</v>
      </c>
    </row>
    <row r="19" spans="1:12" x14ac:dyDescent="0.2">
      <c r="A19" s="1" t="s">
        <v>320</v>
      </c>
      <c r="B19" s="635" t="s">
        <v>358</v>
      </c>
      <c r="C19" s="485">
        <v>6</v>
      </c>
      <c r="D19" s="485">
        <v>19</v>
      </c>
      <c r="E19" s="628">
        <f>1/((SUM(C19*60,D19))/2000)</f>
        <v>5.2770448548812663</v>
      </c>
      <c r="F19" s="470"/>
      <c r="G19" s="457">
        <v>2</v>
      </c>
      <c r="H19" s="488">
        <v>9</v>
      </c>
      <c r="I19" s="473">
        <f>$F$18/(G19*60+H19)</f>
        <v>5.4263565891472867</v>
      </c>
      <c r="J19" s="628">
        <f>(I19/E19)*100</f>
        <v>102.82945736434108</v>
      </c>
      <c r="K19" s="473">
        <f>AVERAGE($J$19:$J$28)</f>
        <v>99.378569059372126</v>
      </c>
      <c r="L19" s="490">
        <f>(J19-K19)</f>
        <v>3.4508883049689558</v>
      </c>
    </row>
    <row r="20" spans="1:12" x14ac:dyDescent="0.2">
      <c r="A20" s="1" t="s">
        <v>317</v>
      </c>
      <c r="B20" s="443" t="s">
        <v>152</v>
      </c>
      <c r="C20" s="442">
        <v>7</v>
      </c>
      <c r="D20" s="442">
        <v>44</v>
      </c>
      <c r="E20" s="473">
        <f>1/((SUM(C20*60,D20))/2000)</f>
        <v>4.3103448275862064</v>
      </c>
      <c r="F20" s="481"/>
      <c r="G20" s="441">
        <v>2</v>
      </c>
      <c r="H20" s="482">
        <v>40</v>
      </c>
      <c r="I20" s="473">
        <f>$F$18/(G20*60+H20)</f>
        <v>4.375</v>
      </c>
      <c r="J20" s="473">
        <f>(I20/E20)*100</f>
        <v>101.50000000000001</v>
      </c>
      <c r="K20" s="473">
        <f>AVERAGE($J$19:$J$28)</f>
        <v>99.378569059372126</v>
      </c>
      <c r="L20" s="439">
        <f>(J20-K20)</f>
        <v>2.1214309406278886</v>
      </c>
    </row>
    <row r="21" spans="1:12" x14ac:dyDescent="0.2">
      <c r="A21" s="1" t="s">
        <v>340</v>
      </c>
      <c r="B21" s="569" t="s">
        <v>172</v>
      </c>
      <c r="C21" s="442">
        <v>6</v>
      </c>
      <c r="D21" s="442">
        <v>8</v>
      </c>
      <c r="E21" s="533">
        <f>1/((SUM(C21*60,D21))/2000)</f>
        <v>5.4347826086956523</v>
      </c>
      <c r="F21" s="316"/>
      <c r="G21" s="441">
        <v>2</v>
      </c>
      <c r="H21" s="482">
        <v>8</v>
      </c>
      <c r="I21" s="473">
        <f>$F$18/(G21*60+H21)</f>
        <v>5.46875</v>
      </c>
      <c r="J21" s="533">
        <f>(I21/E21)*100</f>
        <v>100.62499999999999</v>
      </c>
      <c r="K21" s="473">
        <f>AVERAGE($J$19:$J$28)</f>
        <v>99.378569059372126</v>
      </c>
      <c r="L21" s="439">
        <f>(J21-K21)</f>
        <v>1.2464309406278602</v>
      </c>
    </row>
    <row r="22" spans="1:12" x14ac:dyDescent="0.2">
      <c r="A22" s="1" t="s">
        <v>363</v>
      </c>
      <c r="B22" s="569" t="s">
        <v>217</v>
      </c>
      <c r="C22" s="442">
        <v>8</v>
      </c>
      <c r="D22" s="442">
        <v>40</v>
      </c>
      <c r="E22" s="538">
        <f>1/((SUM(C22*60,D22))/2000)</f>
        <v>3.8461538461538458</v>
      </c>
      <c r="F22" s="14"/>
      <c r="G22" s="14">
        <v>3</v>
      </c>
      <c r="H22" s="14">
        <v>1</v>
      </c>
      <c r="I22" s="473">
        <f>$F$18/(G22*60+H22)</f>
        <v>3.867403314917127</v>
      </c>
      <c r="J22" s="475">
        <f>(I22/E22)*100</f>
        <v>100.55248618784532</v>
      </c>
      <c r="K22" s="473">
        <f>AVERAGE($J$19:$J$28)</f>
        <v>99.378569059372126</v>
      </c>
      <c r="L22" s="446">
        <f>(J22-K22)</f>
        <v>1.1739171284731924</v>
      </c>
    </row>
    <row r="23" spans="1:12" x14ac:dyDescent="0.2">
      <c r="A23" s="1" t="s">
        <v>361</v>
      </c>
      <c r="B23" s="443" t="s">
        <v>362</v>
      </c>
      <c r="C23" s="442">
        <v>7</v>
      </c>
      <c r="D23" s="442">
        <v>28</v>
      </c>
      <c r="E23" s="473">
        <f>1/((SUM(C23*60,D23))/2000)</f>
        <v>4.4642857142857144</v>
      </c>
      <c r="F23" s="481"/>
      <c r="G23" s="441">
        <v>2</v>
      </c>
      <c r="H23" s="482">
        <v>36</v>
      </c>
      <c r="I23" s="473">
        <f>$F$18/(G23*60+H23)</f>
        <v>4.4871794871794872</v>
      </c>
      <c r="J23" s="473">
        <f>(I23/E23)*100</f>
        <v>100.51282051282051</v>
      </c>
      <c r="K23" s="473">
        <f>AVERAGE($J$19:$J$28)</f>
        <v>99.378569059372126</v>
      </c>
      <c r="L23" s="446">
        <f>(J23-K23)</f>
        <v>1.1342514534483854</v>
      </c>
    </row>
    <row r="24" spans="1:12" x14ac:dyDescent="0.2">
      <c r="A24" s="1" t="s">
        <v>339</v>
      </c>
      <c r="B24" s="443" t="s">
        <v>94</v>
      </c>
      <c r="C24" s="442">
        <v>6</v>
      </c>
      <c r="D24" s="442">
        <v>33</v>
      </c>
      <c r="E24" s="473">
        <f>1/((SUM(C24*60,D24))/2000)</f>
        <v>5.0890585241730282</v>
      </c>
      <c r="F24" s="481"/>
      <c r="G24" s="441">
        <v>2</v>
      </c>
      <c r="H24" s="482">
        <v>18</v>
      </c>
      <c r="I24" s="473">
        <f>$F$18/(G24*60+H24)</f>
        <v>5.0724637681159424</v>
      </c>
      <c r="J24" s="473">
        <f>(I24/E24)*100</f>
        <v>99.673913043478265</v>
      </c>
      <c r="K24" s="473">
        <f>AVERAGE($J$19:$J$28)</f>
        <v>99.378569059372126</v>
      </c>
      <c r="L24" s="439">
        <f>(J24-K24)</f>
        <v>0.2953439841061396</v>
      </c>
    </row>
    <row r="25" spans="1:12" x14ac:dyDescent="0.2">
      <c r="A25" s="1" t="s">
        <v>206</v>
      </c>
      <c r="B25" s="443" t="s">
        <v>126</v>
      </c>
      <c r="C25" s="442">
        <v>7</v>
      </c>
      <c r="D25" s="442">
        <v>15</v>
      </c>
      <c r="E25" s="473">
        <f>1/((SUM(C25*60,D25))/2000)</f>
        <v>4.5977011494252871</v>
      </c>
      <c r="F25" s="481"/>
      <c r="G25" s="441">
        <v>2</v>
      </c>
      <c r="H25" s="482">
        <v>34</v>
      </c>
      <c r="I25" s="473">
        <f>$F$18/(G25*60+H25)</f>
        <v>4.5454545454545459</v>
      </c>
      <c r="J25" s="473">
        <f>(I25/E25)*100</f>
        <v>98.863636363636374</v>
      </c>
      <c r="K25" s="473">
        <f>AVERAGE($J$19:$J$28)</f>
        <v>99.378569059372126</v>
      </c>
      <c r="L25" s="439">
        <f>(J25-K25)</f>
        <v>-0.51493269573575162</v>
      </c>
    </row>
    <row r="26" spans="1:12" x14ac:dyDescent="0.2">
      <c r="A26" s="1" t="s">
        <v>364</v>
      </c>
      <c r="B26" s="569" t="s">
        <v>217</v>
      </c>
      <c r="C26" s="442">
        <v>8</v>
      </c>
      <c r="D26" s="442">
        <v>40</v>
      </c>
      <c r="E26" s="533">
        <f>1/((SUM(C26*60,D26))/2000)</f>
        <v>3.8461538461538458</v>
      </c>
      <c r="G26">
        <v>3</v>
      </c>
      <c r="H26">
        <v>7</v>
      </c>
      <c r="I26" s="473">
        <f>$F$18/(G26*60+H26)</f>
        <v>3.7433155080213902</v>
      </c>
      <c r="J26" s="473">
        <f>(I26/E26)*100</f>
        <v>97.326203208556151</v>
      </c>
      <c r="K26" s="473">
        <f>AVERAGE($J$19:$J$28)</f>
        <v>99.378569059372126</v>
      </c>
      <c r="L26" s="439">
        <f>(J26-K26)</f>
        <v>-2.0523658508159741</v>
      </c>
    </row>
    <row r="27" spans="1:12" x14ac:dyDescent="0.2">
      <c r="A27" s="1" t="s">
        <v>321</v>
      </c>
      <c r="B27" s="443" t="s">
        <v>323</v>
      </c>
      <c r="C27" s="442">
        <v>6</v>
      </c>
      <c r="D27" s="442">
        <v>58</v>
      </c>
      <c r="E27" s="473">
        <f>1/((SUM(C27*60,D27))/2000)</f>
        <v>4.7846889952153111</v>
      </c>
      <c r="F27" s="481"/>
      <c r="G27" s="441">
        <v>2</v>
      </c>
      <c r="H27" s="482">
        <v>32</v>
      </c>
      <c r="I27" s="473">
        <f>$F$18/(G27*60+H27)</f>
        <v>4.6052631578947372</v>
      </c>
      <c r="J27" s="473">
        <f>(I27/E27)*100</f>
        <v>96.25</v>
      </c>
      <c r="K27" s="473">
        <f>AVERAGE($J$19:$J$28)</f>
        <v>99.378569059372126</v>
      </c>
      <c r="L27" s="439">
        <f>(J27-K27)</f>
        <v>-3.1285690593721256</v>
      </c>
    </row>
    <row r="28" spans="1:12" x14ac:dyDescent="0.2">
      <c r="A28" s="1" t="s">
        <v>353</v>
      </c>
      <c r="B28" s="443" t="s">
        <v>48</v>
      </c>
      <c r="C28" s="442">
        <v>7</v>
      </c>
      <c r="D28" s="442">
        <v>20</v>
      </c>
      <c r="E28" s="473">
        <f>1/((SUM(C28*60,D28))/2000)</f>
        <v>4.5454545454545459</v>
      </c>
      <c r="F28" s="481"/>
      <c r="G28" s="441">
        <v>2</v>
      </c>
      <c r="H28" s="482">
        <v>41</v>
      </c>
      <c r="I28" s="473">
        <f>$F$18/(G28*60+H28)</f>
        <v>4.3478260869565215</v>
      </c>
      <c r="J28" s="473">
        <f>(I28/E28)*100</f>
        <v>95.65217391304347</v>
      </c>
      <c r="K28" s="473">
        <f>AVERAGE($J$19:$J$28)</f>
        <v>99.378569059372126</v>
      </c>
      <c r="L28" s="439">
        <f>(J28-K28)</f>
        <v>-3.726395146328656</v>
      </c>
    </row>
    <row r="37" spans="1:16" ht="15.75" x14ac:dyDescent="0.25">
      <c r="A37" s="1">
        <v>700</v>
      </c>
      <c r="B37" s="1"/>
      <c r="C37" s="643" t="s">
        <v>2</v>
      </c>
      <c r="D37" s="643"/>
      <c r="E37" s="1"/>
      <c r="F37" s="452" t="s">
        <v>3</v>
      </c>
      <c r="G37" s="1"/>
      <c r="H37" s="1"/>
      <c r="I37" s="1"/>
      <c r="J37" s="445" t="s">
        <v>4</v>
      </c>
      <c r="K37" s="445" t="s">
        <v>5</v>
      </c>
      <c r="L37" s="2"/>
      <c r="O37" s="644"/>
      <c r="P37" s="383"/>
    </row>
    <row r="38" spans="1:16" ht="15.75" x14ac:dyDescent="0.25">
      <c r="A38" s="1"/>
      <c r="B38" s="1" t="s">
        <v>200</v>
      </c>
      <c r="C38" s="12" t="s">
        <v>6</v>
      </c>
      <c r="D38" s="2" t="s">
        <v>7</v>
      </c>
      <c r="E38" s="1" t="s">
        <v>8</v>
      </c>
      <c r="F38" s="453">
        <v>700</v>
      </c>
      <c r="G38" s="12" t="s">
        <v>6</v>
      </c>
      <c r="H38" s="2" t="s">
        <v>7</v>
      </c>
      <c r="I38" s="1" t="s">
        <v>8</v>
      </c>
      <c r="J38" s="445" t="s">
        <v>9</v>
      </c>
      <c r="K38" s="529" t="s">
        <v>9</v>
      </c>
      <c r="L38" s="10" t="s">
        <v>10</v>
      </c>
      <c r="O38" s="644"/>
      <c r="P38" s="383"/>
    </row>
    <row r="39" spans="1:16" ht="15.75" x14ac:dyDescent="0.25">
      <c r="A39" s="1" t="s">
        <v>321</v>
      </c>
      <c r="B39" s="484" t="s">
        <v>323</v>
      </c>
      <c r="C39" s="485">
        <v>6</v>
      </c>
      <c r="D39" s="485">
        <v>58</v>
      </c>
      <c r="E39" s="471">
        <f>1/((SUM(C39*60,D39))/2000)</f>
        <v>4.7846889952153111</v>
      </c>
      <c r="F39" s="487"/>
      <c r="G39" s="457">
        <v>2</v>
      </c>
      <c r="H39" s="488">
        <v>30</v>
      </c>
      <c r="I39" s="473">
        <f>$F$18/(G39*60+H39)</f>
        <v>4.666666666666667</v>
      </c>
      <c r="J39" s="471">
        <f>(I39/E39)*100</f>
        <v>97.533333333333331</v>
      </c>
      <c r="K39" s="473">
        <f>AVERAGE($J$39:$J$47)</f>
        <v>96.204686758317507</v>
      </c>
      <c r="L39" s="490">
        <f>(J39-K39)</f>
        <v>1.3286465750158243</v>
      </c>
      <c r="O39" s="644"/>
      <c r="P39" s="383"/>
    </row>
    <row r="40" spans="1:16" ht="15.75" x14ac:dyDescent="0.25">
      <c r="A40" s="1" t="s">
        <v>353</v>
      </c>
      <c r="B40" s="443" t="s">
        <v>48</v>
      </c>
      <c r="C40" s="442">
        <v>7</v>
      </c>
      <c r="D40" s="442">
        <v>20</v>
      </c>
      <c r="E40" s="473">
        <f>1/((SUM(C40*60,D40))/2000)</f>
        <v>4.5454545454545459</v>
      </c>
      <c r="F40" s="481"/>
      <c r="G40" s="441">
        <v>2</v>
      </c>
      <c r="H40" s="482">
        <v>38</v>
      </c>
      <c r="I40" s="473">
        <f>$F$18/(G40*60+H40)</f>
        <v>4.4303797468354427</v>
      </c>
      <c r="J40" s="473">
        <f>(I40/E40)*100</f>
        <v>97.468354430379733</v>
      </c>
      <c r="K40" s="473">
        <f>AVERAGE($J$39:$J$47)</f>
        <v>96.204686758317507</v>
      </c>
      <c r="L40" s="439">
        <f>(J40-K40)</f>
        <v>1.2636676720622262</v>
      </c>
      <c r="O40" s="644"/>
      <c r="P40" s="383"/>
    </row>
    <row r="41" spans="1:16" ht="15.75" x14ac:dyDescent="0.25">
      <c r="A41" s="1" t="s">
        <v>317</v>
      </c>
      <c r="B41" s="443" t="s">
        <v>152</v>
      </c>
      <c r="C41" s="442">
        <v>7</v>
      </c>
      <c r="D41" s="442">
        <v>44</v>
      </c>
      <c r="E41" s="473">
        <f>1/((SUM(C41*60,D41))/2000)</f>
        <v>4.3103448275862064</v>
      </c>
      <c r="F41" s="481"/>
      <c r="G41" s="441">
        <v>2</v>
      </c>
      <c r="H41" s="482">
        <v>47</v>
      </c>
      <c r="I41" s="473">
        <f>$F$18/(G41*60+H41)</f>
        <v>4.1916167664670656</v>
      </c>
      <c r="J41" s="473">
        <f>(I41/E41)*100</f>
        <v>97.245508982035929</v>
      </c>
      <c r="K41" s="473">
        <f>AVERAGE($J$39:$J$47)</f>
        <v>96.204686758317507</v>
      </c>
      <c r="L41" s="439">
        <f>(J41-K41)</f>
        <v>1.0408222237184219</v>
      </c>
      <c r="O41" s="644"/>
      <c r="P41" s="383"/>
    </row>
    <row r="42" spans="1:16" ht="15.75" x14ac:dyDescent="0.25">
      <c r="A42" s="1" t="s">
        <v>363</v>
      </c>
      <c r="B42" s="569" t="s">
        <v>217</v>
      </c>
      <c r="C42" s="442">
        <v>8</v>
      </c>
      <c r="D42" s="442">
        <v>40</v>
      </c>
      <c r="E42" s="538">
        <f>1/((SUM(C42*60,D42))/2000)</f>
        <v>3.8461538461538458</v>
      </c>
      <c r="F42" s="14"/>
      <c r="G42" s="447">
        <v>3</v>
      </c>
      <c r="H42" s="492">
        <v>8</v>
      </c>
      <c r="I42" s="473">
        <f>$F$18/(G42*60+H42)</f>
        <v>3.7234042553191489</v>
      </c>
      <c r="J42" s="475">
        <f>(I42/E42)*100</f>
        <v>96.808510638297889</v>
      </c>
      <c r="K42" s="473">
        <f>AVERAGE($J$39:$J$47)</f>
        <v>96.204686758317507</v>
      </c>
      <c r="L42" s="446">
        <f>(J42-K42)</f>
        <v>0.60382387998038212</v>
      </c>
      <c r="O42" s="644"/>
      <c r="P42" s="383"/>
    </row>
    <row r="43" spans="1:16" ht="15.75" x14ac:dyDescent="0.25">
      <c r="A43" s="1" t="s">
        <v>320</v>
      </c>
      <c r="B43" s="569" t="s">
        <v>358</v>
      </c>
      <c r="C43" s="442">
        <v>6</v>
      </c>
      <c r="D43" s="442">
        <v>19</v>
      </c>
      <c r="E43" s="533">
        <f>1/((SUM(C43*60,D43))/2000)</f>
        <v>5.2770448548812663</v>
      </c>
      <c r="F43" s="316"/>
      <c r="G43" s="441">
        <v>2</v>
      </c>
      <c r="H43" s="482">
        <v>18</v>
      </c>
      <c r="I43" s="473">
        <f>$F$18/(G43*60+H43)</f>
        <v>5.0724637681159424</v>
      </c>
      <c r="J43" s="533">
        <f>(I43/E43)*100</f>
        <v>96.123188405797109</v>
      </c>
      <c r="K43" s="473">
        <f>AVERAGE($J$39:$J$47)</f>
        <v>96.204686758317507</v>
      </c>
      <c r="L43" s="446">
        <f>(J43-K43)</f>
        <v>-8.1498352520398498E-2</v>
      </c>
      <c r="O43" s="644"/>
      <c r="P43" s="383"/>
    </row>
    <row r="44" spans="1:16" ht="15.75" x14ac:dyDescent="0.25">
      <c r="A44" s="1" t="s">
        <v>340</v>
      </c>
      <c r="B44" s="569" t="s">
        <v>172</v>
      </c>
      <c r="C44" s="442">
        <v>6</v>
      </c>
      <c r="D44" s="442">
        <v>8</v>
      </c>
      <c r="E44" s="533">
        <f>1/((SUM(C44*60,D44))/2000)</f>
        <v>5.4347826086956523</v>
      </c>
      <c r="F44" s="316"/>
      <c r="G44" s="441">
        <v>2</v>
      </c>
      <c r="H44" s="482">
        <v>14</v>
      </c>
      <c r="I44" s="473">
        <f>$F$18/(G44*60+H44)</f>
        <v>5.2238805970149258</v>
      </c>
      <c r="J44" s="533">
        <f>(I44/E44)*100</f>
        <v>96.119402985074629</v>
      </c>
      <c r="K44" s="473">
        <f>AVERAGE($J$39:$J$47)</f>
        <v>96.204686758317507</v>
      </c>
      <c r="L44" s="439">
        <f>(J44-K44)</f>
        <v>-8.5283773242878169E-2</v>
      </c>
      <c r="O44" s="644"/>
      <c r="P44" s="383"/>
    </row>
    <row r="45" spans="1:16" ht="15.75" x14ac:dyDescent="0.25">
      <c r="A45" s="1" t="s">
        <v>339</v>
      </c>
      <c r="B45" s="443" t="s">
        <v>94</v>
      </c>
      <c r="C45" s="442">
        <v>6</v>
      </c>
      <c r="D45" s="442">
        <v>33</v>
      </c>
      <c r="E45" s="473">
        <f>1/((SUM(C45*60,D45))/2000)</f>
        <v>5.0890585241730282</v>
      </c>
      <c r="F45" s="481"/>
      <c r="G45" s="441">
        <v>2</v>
      </c>
      <c r="H45" s="482">
        <v>24</v>
      </c>
      <c r="I45" s="473">
        <f>$F$18/(G45*60+H45)</f>
        <v>4.8611111111111107</v>
      </c>
      <c r="J45" s="473">
        <f>(I45/E45)*100</f>
        <v>95.520833333333314</v>
      </c>
      <c r="K45" s="473">
        <f>AVERAGE($J$39:$J$47)</f>
        <v>96.204686758317507</v>
      </c>
      <c r="L45" s="439">
        <f>(J45-K45)</f>
        <v>-0.68385342498419277</v>
      </c>
      <c r="O45" s="644"/>
      <c r="P45" s="383"/>
    </row>
    <row r="46" spans="1:16" ht="15.75" x14ac:dyDescent="0.25">
      <c r="A46" s="1" t="s">
        <v>206</v>
      </c>
      <c r="B46" s="443" t="s">
        <v>126</v>
      </c>
      <c r="C46" s="442">
        <v>7</v>
      </c>
      <c r="D46" s="442">
        <v>15</v>
      </c>
      <c r="E46" s="473">
        <f>1/((SUM(C46*60,D46))/2000)</f>
        <v>4.5977011494252871</v>
      </c>
      <c r="F46" s="481"/>
      <c r="G46" s="441">
        <v>2</v>
      </c>
      <c r="H46" s="482">
        <v>41</v>
      </c>
      <c r="I46" s="473">
        <f>$F$18/(G46*60+H46)</f>
        <v>4.3478260869565215</v>
      </c>
      <c r="J46" s="473">
        <f>(I46/E46)*100</f>
        <v>94.565217391304344</v>
      </c>
      <c r="K46" s="473">
        <f>AVERAGE($J$39:$J$47)</f>
        <v>96.204686758317507</v>
      </c>
      <c r="L46" s="439">
        <f>(J46-K46)</f>
        <v>-1.639469367013163</v>
      </c>
      <c r="O46" s="644"/>
      <c r="P46" s="383"/>
    </row>
    <row r="47" spans="1:16" x14ac:dyDescent="0.2">
      <c r="A47" s="1" t="s">
        <v>361</v>
      </c>
      <c r="B47" s="443" t="s">
        <v>362</v>
      </c>
      <c r="C47" s="442">
        <v>7</v>
      </c>
      <c r="D47" s="442">
        <v>28</v>
      </c>
      <c r="E47" s="473">
        <f>1/((SUM(C47*60,D47))/2000)</f>
        <v>4.4642857142857144</v>
      </c>
      <c r="F47" s="481"/>
      <c r="G47" s="441">
        <v>2</v>
      </c>
      <c r="H47" s="482">
        <v>46</v>
      </c>
      <c r="I47" s="473">
        <f>$F$18/(G47*60+H47)</f>
        <v>4.2168674698795181</v>
      </c>
      <c r="J47" s="473">
        <f>(I47/E47)*100</f>
        <v>94.4578313253012</v>
      </c>
      <c r="K47" s="473">
        <f>AVERAGE($J$39:$J$47)</f>
        <v>96.204686758317507</v>
      </c>
      <c r="L47" s="439">
        <f>(J47-K47)</f>
        <v>-1.7468554330163073</v>
      </c>
    </row>
    <row r="49" spans="1:16" ht="15.75" x14ac:dyDescent="0.25">
      <c r="O49" s="644"/>
      <c r="P49" s="383"/>
    </row>
    <row r="50" spans="1:16" ht="15.75" x14ac:dyDescent="0.25">
      <c r="A50" s="1"/>
      <c r="O50" s="644"/>
      <c r="P50" s="383"/>
    </row>
    <row r="51" spans="1:16" ht="15.75" x14ac:dyDescent="0.25">
      <c r="O51" s="644"/>
      <c r="P51" s="383"/>
    </row>
    <row r="52" spans="1:16" ht="15.75" x14ac:dyDescent="0.25">
      <c r="O52" s="644"/>
      <c r="P52" s="383"/>
    </row>
    <row r="53" spans="1:16" ht="15.75" x14ac:dyDescent="0.25">
      <c r="O53" s="644"/>
      <c r="P53" s="383"/>
    </row>
    <row r="54" spans="1:16" ht="15.75" x14ac:dyDescent="0.25">
      <c r="O54" s="644"/>
      <c r="P54" s="383"/>
    </row>
    <row r="55" spans="1:16" ht="15.75" x14ac:dyDescent="0.25">
      <c r="O55" s="644"/>
      <c r="P55" s="383"/>
    </row>
    <row r="56" spans="1:16" ht="15.75" x14ac:dyDescent="0.25">
      <c r="O56" s="644"/>
      <c r="P56" s="383"/>
    </row>
    <row r="57" spans="1:16" ht="15.75" x14ac:dyDescent="0.25">
      <c r="O57" s="644"/>
      <c r="P57" s="383"/>
    </row>
    <row r="58" spans="1:16" ht="15.75" x14ac:dyDescent="0.25">
      <c r="O58" s="644"/>
      <c r="P58" s="383"/>
    </row>
  </sheetData>
  <sortState ref="A32:L40">
    <sortCondition descending="1" ref="L32:L40"/>
  </sortState>
  <mergeCells count="3">
    <mergeCell ref="C4:D4"/>
    <mergeCell ref="C17:D17"/>
    <mergeCell ref="C37:D37"/>
  </mergeCells>
  <pageMargins left="0.7" right="0.7" top="0.75" bottom="0.75" header="0.3" footer="0.3"/>
  <pageSetup paperSize="9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"/>
  <sheetViews>
    <sheetView topLeftCell="A49" zoomScaleNormal="100" workbookViewId="0">
      <selection activeCell="C78" sqref="C78"/>
    </sheetView>
  </sheetViews>
  <sheetFormatPr defaultRowHeight="12.75" x14ac:dyDescent="0.2"/>
  <cols>
    <col min="2" max="2" width="11.5703125" bestFit="1" customWidth="1"/>
    <col min="9" max="9" width="9.5703125" bestFit="1" customWidth="1"/>
    <col min="10" max="12" width="8.85546875" bestFit="1" customWidth="1"/>
  </cols>
  <sheetData>
    <row r="1" spans="1:14" ht="24.75" x14ac:dyDescent="0.5">
      <c r="A1" s="13" t="s">
        <v>21</v>
      </c>
      <c r="B1" s="13"/>
      <c r="C1" s="14"/>
      <c r="D1" s="14"/>
      <c r="E1" s="15"/>
      <c r="F1" s="14"/>
      <c r="G1" s="14"/>
      <c r="H1" s="14"/>
      <c r="I1" s="15"/>
      <c r="J1" s="16"/>
      <c r="K1" s="14"/>
      <c r="L1" s="16"/>
    </row>
    <row r="2" spans="1:14" x14ac:dyDescent="0.2">
      <c r="C2" t="s">
        <v>2</v>
      </c>
      <c r="E2" s="8"/>
      <c r="F2" s="9" t="s">
        <v>3</v>
      </c>
      <c r="I2" s="8"/>
      <c r="J2" s="10" t="s">
        <v>4</v>
      </c>
      <c r="K2" s="11" t="s">
        <v>5</v>
      </c>
      <c r="L2" s="2"/>
    </row>
    <row r="3" spans="1:14" x14ac:dyDescent="0.2">
      <c r="A3" t="s">
        <v>0</v>
      </c>
      <c r="C3" s="12" t="s">
        <v>6</v>
      </c>
      <c r="D3" s="2" t="s">
        <v>7</v>
      </c>
      <c r="E3" s="8" t="s">
        <v>8</v>
      </c>
      <c r="F3" s="9">
        <v>3000</v>
      </c>
      <c r="G3" s="12" t="s">
        <v>6</v>
      </c>
      <c r="H3" s="2" t="s">
        <v>7</v>
      </c>
      <c r="I3" s="8" t="s">
        <v>8</v>
      </c>
      <c r="J3" s="10" t="s">
        <v>9</v>
      </c>
      <c r="K3" s="11" t="s">
        <v>9</v>
      </c>
      <c r="L3" s="10" t="s">
        <v>10</v>
      </c>
    </row>
    <row r="4" spans="1:14" x14ac:dyDescent="0.2">
      <c r="A4" s="2" t="s">
        <v>22</v>
      </c>
      <c r="B4" s="21">
        <f>'alle veldtijden'!C4</f>
        <v>4.2837690632657579E-3</v>
      </c>
      <c r="C4" s="3">
        <f>MINUTE(B4)</f>
        <v>6</v>
      </c>
      <c r="D4" s="3">
        <f>SECOND(B4)</f>
        <v>10</v>
      </c>
      <c r="E4" s="4">
        <f t="shared" ref="E4:E19" si="0">1/((SUM(C4*60,D4))/2000)</f>
        <v>5.4054054054054053</v>
      </c>
      <c r="G4" s="5"/>
      <c r="H4" s="5"/>
      <c r="I4" s="4" t="e">
        <f>1/((SUM(G4*60,H4))/(F3))</f>
        <v>#DIV/0!</v>
      </c>
      <c r="J4" s="6" t="e">
        <f t="shared" ref="J4:J18" si="1">(I4/E4)*100</f>
        <v>#DIV/0!</v>
      </c>
      <c r="K4" s="7" t="e">
        <f>AVERAGE(J4:J80)</f>
        <v>#DIV/0!</v>
      </c>
      <c r="L4" s="6" t="e">
        <f t="shared" ref="L4:L18" si="2">(J4-K4)</f>
        <v>#DIV/0!</v>
      </c>
      <c r="N4" s="21"/>
    </row>
    <row r="5" spans="1:14" x14ac:dyDescent="0.2">
      <c r="A5" s="2" t="s">
        <v>20</v>
      </c>
      <c r="B5" s="21">
        <f>'alle veldtijden'!C5</f>
        <v>4.2581208257651574E-3</v>
      </c>
      <c r="C5" s="3">
        <f>MINUTE(B5)</f>
        <v>6</v>
      </c>
      <c r="D5" s="3">
        <f>SECOND(B5)</f>
        <v>8</v>
      </c>
      <c r="E5" s="4">
        <f t="shared" si="0"/>
        <v>5.4347826086956523</v>
      </c>
      <c r="G5" s="5"/>
      <c r="H5" s="5"/>
      <c r="I5" s="4" t="e">
        <f>1/((SUM(G5*60,H5))/(F3))</f>
        <v>#DIV/0!</v>
      </c>
      <c r="J5" s="6" t="e">
        <f t="shared" si="1"/>
        <v>#DIV/0!</v>
      </c>
      <c r="K5" s="7" t="e">
        <f>AVERAGE(J5:J81)</f>
        <v>#DIV/0!</v>
      </c>
      <c r="L5" s="6" t="e">
        <f t="shared" si="2"/>
        <v>#DIV/0!</v>
      </c>
      <c r="N5" s="21"/>
    </row>
    <row r="6" spans="1:14" x14ac:dyDescent="0.2">
      <c r="A6" s="2" t="s">
        <v>23</v>
      </c>
      <c r="B6" s="21">
        <f>'alle veldtijden'!C6</f>
        <v>4.2156339029763845E-3</v>
      </c>
      <c r="C6" s="3">
        <f t="shared" ref="C6:C68" si="3">MINUTE(B6)</f>
        <v>6</v>
      </c>
      <c r="D6" s="3">
        <f t="shared" ref="D6:D68" si="4">SECOND(B6)</f>
        <v>4</v>
      </c>
      <c r="E6" s="4">
        <f t="shared" si="0"/>
        <v>5.4945054945054945</v>
      </c>
      <c r="G6" s="5"/>
      <c r="H6" s="5"/>
      <c r="I6" s="4" t="e">
        <f>1/((SUM(G6*60,H6))/(F3))</f>
        <v>#DIV/0!</v>
      </c>
      <c r="J6" s="6" t="e">
        <f t="shared" si="1"/>
        <v>#DIV/0!</v>
      </c>
      <c r="K6" s="7" t="e">
        <f>AVERAGE(J5:J81)</f>
        <v>#DIV/0!</v>
      </c>
      <c r="L6" s="6" t="e">
        <f t="shared" si="2"/>
        <v>#DIV/0!</v>
      </c>
      <c r="N6" s="21"/>
    </row>
    <row r="7" spans="1:14" x14ac:dyDescent="0.2">
      <c r="A7" s="2" t="s">
        <v>24</v>
      </c>
      <c r="B7" s="21">
        <f>'alle veldtijden'!C7</f>
        <v>4.1965663579808321E-3</v>
      </c>
      <c r="C7" s="3">
        <f t="shared" si="3"/>
        <v>6</v>
      </c>
      <c r="D7" s="3">
        <f t="shared" si="4"/>
        <v>3</v>
      </c>
      <c r="E7" s="4">
        <f t="shared" si="0"/>
        <v>5.5096418732782375</v>
      </c>
      <c r="G7" s="5"/>
      <c r="H7" s="5"/>
      <c r="I7" s="4" t="e">
        <f>1/((SUM(G7*60,H7))/(F3))</f>
        <v>#DIV/0!</v>
      </c>
      <c r="J7" s="6" t="e">
        <f t="shared" si="1"/>
        <v>#DIV/0!</v>
      </c>
      <c r="K7" s="7" t="e">
        <f>AVERAGE(J5:J81)</f>
        <v>#DIV/0!</v>
      </c>
      <c r="L7" s="6" t="e">
        <f t="shared" si="2"/>
        <v>#DIV/0!</v>
      </c>
      <c r="N7" s="21"/>
    </row>
    <row r="8" spans="1:14" x14ac:dyDescent="0.2">
      <c r="A8" s="2" t="s">
        <v>25</v>
      </c>
      <c r="B8" s="21">
        <f>'alle veldtijden'!C8</f>
        <v>4.0644734774964563E-3</v>
      </c>
      <c r="C8" s="3">
        <f t="shared" si="3"/>
        <v>5</v>
      </c>
      <c r="D8" s="3">
        <f t="shared" si="4"/>
        <v>51</v>
      </c>
      <c r="E8" s="4">
        <f t="shared" si="0"/>
        <v>5.6980056980056988</v>
      </c>
      <c r="G8" s="5"/>
      <c r="H8" s="5"/>
      <c r="I8" s="4" t="e">
        <f>1/((SUM(G8*60,H8))/(F3))</f>
        <v>#DIV/0!</v>
      </c>
      <c r="J8" s="6" t="e">
        <f t="shared" si="1"/>
        <v>#DIV/0!</v>
      </c>
      <c r="K8" s="7" t="e">
        <f>AVERAGE(J5:J81)</f>
        <v>#DIV/0!</v>
      </c>
      <c r="L8" s="6" t="e">
        <f t="shared" si="2"/>
        <v>#DIV/0!</v>
      </c>
      <c r="N8" s="21"/>
    </row>
    <row r="9" spans="1:14" x14ac:dyDescent="0.2">
      <c r="A9" s="2" t="s">
        <v>92</v>
      </c>
      <c r="B9" s="21">
        <f>'alle veldtijden'!C9</f>
        <v>4.3838507625885634E-3</v>
      </c>
      <c r="C9" s="3">
        <f t="shared" si="3"/>
        <v>6</v>
      </c>
      <c r="D9" s="3">
        <f t="shared" si="4"/>
        <v>19</v>
      </c>
      <c r="E9" s="4">
        <f t="shared" si="0"/>
        <v>5.2770448548812663</v>
      </c>
      <c r="G9" s="5"/>
      <c r="H9" s="5"/>
      <c r="I9" s="4" t="e">
        <f>1/((SUM(G9*60,H9))/(F3))</f>
        <v>#DIV/0!</v>
      </c>
      <c r="J9" s="6" t="e">
        <f t="shared" si="1"/>
        <v>#DIV/0!</v>
      </c>
      <c r="K9" s="7" t="e">
        <f>AVERAGE(J4:J80)</f>
        <v>#DIV/0!</v>
      </c>
      <c r="L9" s="6" t="e">
        <f t="shared" si="2"/>
        <v>#DIV/0!</v>
      </c>
      <c r="N9" s="21"/>
    </row>
    <row r="10" spans="1:14" x14ac:dyDescent="0.2">
      <c r="A10" s="2" t="s">
        <v>19</v>
      </c>
      <c r="B10" s="21">
        <f>'alle veldtijden'!C10</f>
        <v>4.3869535519371191E-3</v>
      </c>
      <c r="C10" s="3">
        <f t="shared" si="3"/>
        <v>6</v>
      </c>
      <c r="D10" s="3">
        <f t="shared" si="4"/>
        <v>19</v>
      </c>
      <c r="E10" s="4">
        <f t="shared" si="0"/>
        <v>5.2770448548812663</v>
      </c>
      <c r="G10" s="5"/>
      <c r="H10" s="5"/>
      <c r="I10" s="4" t="e">
        <f>1/((SUM(G10*60,H10))/(F3))</f>
        <v>#DIV/0!</v>
      </c>
      <c r="J10" s="6" t="e">
        <f t="shared" si="1"/>
        <v>#DIV/0!</v>
      </c>
      <c r="K10" s="7" t="e">
        <f>AVERAGE(J5:J81)</f>
        <v>#DIV/0!</v>
      </c>
      <c r="L10" s="6" t="e">
        <f t="shared" si="2"/>
        <v>#DIV/0!</v>
      </c>
      <c r="N10" s="21"/>
    </row>
    <row r="11" spans="1:14" x14ac:dyDescent="0.2">
      <c r="A11" s="2" t="s">
        <v>26</v>
      </c>
      <c r="B11" s="21">
        <f>'alle veldtijden'!C11</f>
        <v>4.315025252501636E-3</v>
      </c>
      <c r="C11" s="3">
        <f t="shared" si="3"/>
        <v>6</v>
      </c>
      <c r="D11" s="3">
        <f t="shared" si="4"/>
        <v>13</v>
      </c>
      <c r="E11" s="4">
        <f t="shared" si="0"/>
        <v>5.3619302949061662</v>
      </c>
      <c r="G11" s="5"/>
      <c r="H11" s="5"/>
      <c r="I11" s="4" t="e">
        <f>1/((SUM(G11*60,H11))/(F3))</f>
        <v>#DIV/0!</v>
      </c>
      <c r="J11" s="6" t="e">
        <f t="shared" si="1"/>
        <v>#DIV/0!</v>
      </c>
      <c r="K11" s="7" t="e">
        <f>AVERAGE(J5:J81)</f>
        <v>#DIV/0!</v>
      </c>
      <c r="L11" s="6" t="e">
        <f t="shared" si="2"/>
        <v>#DIV/0!</v>
      </c>
      <c r="N11" s="21"/>
    </row>
    <row r="12" spans="1:14" x14ac:dyDescent="0.2">
      <c r="A12" s="2" t="s">
        <v>27</v>
      </c>
      <c r="B12" s="21">
        <f>'alle veldtijden'!C12</f>
        <v>4.2370014245816144E-3</v>
      </c>
      <c r="C12" s="3">
        <f t="shared" si="3"/>
        <v>6</v>
      </c>
      <c r="D12" s="3">
        <f t="shared" si="4"/>
        <v>6</v>
      </c>
      <c r="E12" s="4">
        <f t="shared" si="0"/>
        <v>5.4644808743169397</v>
      </c>
      <c r="G12" s="5"/>
      <c r="H12" s="5"/>
      <c r="I12" s="4" t="e">
        <f>1/((SUM(G12*60,H12))/(F3))</f>
        <v>#DIV/0!</v>
      </c>
      <c r="J12" s="6" t="e">
        <f t="shared" si="1"/>
        <v>#DIV/0!</v>
      </c>
      <c r="K12" s="7" t="e">
        <f>AVERAGE(J5:J81)</f>
        <v>#DIV/0!</v>
      </c>
      <c r="L12" s="6" t="e">
        <f t="shared" si="2"/>
        <v>#DIV/0!</v>
      </c>
      <c r="N12" s="21"/>
    </row>
    <row r="13" spans="1:14" x14ac:dyDescent="0.2">
      <c r="A13" s="2" t="s">
        <v>28</v>
      </c>
      <c r="B13" s="21">
        <f>'alle veldtijden'!C13</f>
        <v>4.2209821429841721E-3</v>
      </c>
      <c r="C13" s="3">
        <f t="shared" si="3"/>
        <v>6</v>
      </c>
      <c r="D13" s="3">
        <f t="shared" si="4"/>
        <v>5</v>
      </c>
      <c r="E13" s="4">
        <f t="shared" si="0"/>
        <v>5.4794520547945202</v>
      </c>
      <c r="G13" s="5"/>
      <c r="H13" s="5"/>
      <c r="I13" s="4" t="e">
        <f>1/((SUM(G13*60,H13))/(F3))</f>
        <v>#DIV/0!</v>
      </c>
      <c r="J13" s="6" t="e">
        <f t="shared" si="1"/>
        <v>#DIV/0!</v>
      </c>
      <c r="K13" s="7" t="e">
        <f>AVERAGE(J5:J81)</f>
        <v>#DIV/0!</v>
      </c>
      <c r="L13" s="6" t="e">
        <f t="shared" si="2"/>
        <v>#DIV/0!</v>
      </c>
      <c r="N13" s="21"/>
    </row>
    <row r="14" spans="1:14" x14ac:dyDescent="0.2">
      <c r="A14" s="2" t="s">
        <v>93</v>
      </c>
      <c r="B14" s="21">
        <f>'alle veldtijden'!C14</f>
        <v>4.8361474221390753E-3</v>
      </c>
      <c r="C14" s="3">
        <f t="shared" si="3"/>
        <v>6</v>
      </c>
      <c r="D14" s="3">
        <f t="shared" si="4"/>
        <v>58</v>
      </c>
      <c r="E14" s="4">
        <f t="shared" si="0"/>
        <v>4.7846889952153111</v>
      </c>
      <c r="G14" s="5"/>
      <c r="H14" s="5"/>
      <c r="I14" s="4" t="e">
        <f>1/((SUM(G14*60,H14))/(F3))</f>
        <v>#DIV/0!</v>
      </c>
      <c r="J14" s="6" t="e">
        <f t="shared" si="1"/>
        <v>#DIV/0!</v>
      </c>
      <c r="K14" s="7" t="e">
        <f>AVERAGE(J4:J80)</f>
        <v>#DIV/0!</v>
      </c>
      <c r="L14" s="6" t="e">
        <f t="shared" si="2"/>
        <v>#DIV/0!</v>
      </c>
      <c r="N14" s="21"/>
    </row>
    <row r="15" spans="1:14" x14ac:dyDescent="0.2">
      <c r="A15" s="2" t="s">
        <v>18</v>
      </c>
      <c r="B15" s="21">
        <f>'alle veldtijden'!C15</f>
        <v>4.8654047192534557E-3</v>
      </c>
      <c r="C15" s="3">
        <f t="shared" si="3"/>
        <v>7</v>
      </c>
      <c r="D15" s="3">
        <f t="shared" si="4"/>
        <v>0</v>
      </c>
      <c r="E15" s="4">
        <f t="shared" si="0"/>
        <v>4.7619047619047619</v>
      </c>
      <c r="G15" s="5"/>
      <c r="H15" s="5"/>
      <c r="I15" s="4" t="e">
        <f>1/((SUM(G15*60,H15))/(F3))</f>
        <v>#DIV/0!</v>
      </c>
      <c r="J15" s="6" t="e">
        <f t="shared" si="1"/>
        <v>#DIV/0!</v>
      </c>
      <c r="K15" s="7" t="e">
        <f>AVERAGE(J5:J81)</f>
        <v>#DIV/0!</v>
      </c>
      <c r="L15" s="6" t="e">
        <f t="shared" si="2"/>
        <v>#DIV/0!</v>
      </c>
      <c r="N15" s="21"/>
    </row>
    <row r="16" spans="1:14" x14ac:dyDescent="0.2">
      <c r="A16" s="2" t="s">
        <v>29</v>
      </c>
      <c r="B16" s="21">
        <f>'alle veldtijden'!C16</f>
        <v>4.8165954419976936E-3</v>
      </c>
      <c r="C16" s="3">
        <f t="shared" si="3"/>
        <v>6</v>
      </c>
      <c r="D16" s="3">
        <f t="shared" si="4"/>
        <v>56</v>
      </c>
      <c r="E16" s="4">
        <f t="shared" si="0"/>
        <v>4.8076923076923075</v>
      </c>
      <c r="G16" s="5"/>
      <c r="H16" s="5"/>
      <c r="I16" s="4" t="e">
        <f>1/((SUM(G16*60,H16))/(F3))</f>
        <v>#DIV/0!</v>
      </c>
      <c r="J16" s="6" t="e">
        <f t="shared" si="1"/>
        <v>#DIV/0!</v>
      </c>
      <c r="K16" s="7" t="e">
        <f>AVERAGE(J5:J81)</f>
        <v>#DIV/0!</v>
      </c>
      <c r="L16" s="6" t="e">
        <f t="shared" si="2"/>
        <v>#DIV/0!</v>
      </c>
      <c r="N16" s="21"/>
    </row>
    <row r="17" spans="1:14" x14ac:dyDescent="0.2">
      <c r="A17" s="2" t="s">
        <v>30</v>
      </c>
      <c r="B17" s="21">
        <f>'alle veldtijden'!C17</f>
        <v>4.7472993822641673E-3</v>
      </c>
      <c r="C17" s="3">
        <f t="shared" si="3"/>
        <v>6</v>
      </c>
      <c r="D17" s="3">
        <f t="shared" si="4"/>
        <v>50</v>
      </c>
      <c r="E17" s="4">
        <f t="shared" si="0"/>
        <v>4.8780487804878048</v>
      </c>
      <c r="G17" s="5"/>
      <c r="H17" s="5"/>
      <c r="I17" s="4" t="e">
        <f>1/((SUM(G17*60,H17))/(F3))</f>
        <v>#DIV/0!</v>
      </c>
      <c r="J17" s="6" t="e">
        <f t="shared" si="1"/>
        <v>#DIV/0!</v>
      </c>
      <c r="K17" s="7" t="e">
        <f>AVERAGE(J5:J81)</f>
        <v>#DIV/0!</v>
      </c>
      <c r="L17" s="6" t="e">
        <f t="shared" si="2"/>
        <v>#DIV/0!</v>
      </c>
      <c r="N17" s="21"/>
    </row>
    <row r="18" spans="1:14" x14ac:dyDescent="0.2">
      <c r="A18" s="2" t="s">
        <v>31</v>
      </c>
      <c r="B18" s="21">
        <f>'alle veldtijden'!C18</f>
        <v>4.6180176764846212E-3</v>
      </c>
      <c r="C18" s="3">
        <f t="shared" si="3"/>
        <v>6</v>
      </c>
      <c r="D18" s="3">
        <f t="shared" si="4"/>
        <v>39</v>
      </c>
      <c r="E18" s="4">
        <f t="shared" si="0"/>
        <v>5.0125313283208017</v>
      </c>
      <c r="G18" s="5"/>
      <c r="H18" s="5"/>
      <c r="I18" s="4" t="e">
        <f>1/((SUM(G18*60,H18))/(F3))</f>
        <v>#DIV/0!</v>
      </c>
      <c r="J18" s="6" t="e">
        <f t="shared" si="1"/>
        <v>#DIV/0!</v>
      </c>
      <c r="K18" s="7" t="e">
        <f>AVERAGE(J5:J81)</f>
        <v>#DIV/0!</v>
      </c>
      <c r="L18" s="6" t="e">
        <f t="shared" si="2"/>
        <v>#DIV/0!</v>
      </c>
      <c r="N18" s="21"/>
    </row>
    <row r="19" spans="1:14" x14ac:dyDescent="0.2">
      <c r="A19" s="2" t="s">
        <v>182</v>
      </c>
      <c r="B19" s="21">
        <f>'alle veldtijden'!C33</f>
        <v>5.3786265432098773E-3</v>
      </c>
      <c r="C19" s="3">
        <f>MINUTE(B19)</f>
        <v>7</v>
      </c>
      <c r="D19" s="3">
        <f>SECOND(B19)</f>
        <v>45</v>
      </c>
      <c r="E19" s="4">
        <f t="shared" si="0"/>
        <v>4.301075268817204</v>
      </c>
      <c r="G19" s="5"/>
      <c r="H19" s="5"/>
      <c r="I19" s="4" t="e">
        <f>1/((SUM(G19*60,H19))/(F3))</f>
        <v>#DIV/0!</v>
      </c>
      <c r="J19" s="6" t="e">
        <f>(I19/E19)*100</f>
        <v>#DIV/0!</v>
      </c>
      <c r="K19" s="7" t="e">
        <f>AVERAGE(J5:J81)</f>
        <v>#DIV/0!</v>
      </c>
      <c r="L19" s="6" t="e">
        <f>(J19-K19)</f>
        <v>#DIV/0!</v>
      </c>
      <c r="N19" s="21"/>
    </row>
    <row r="20" spans="1:14" x14ac:dyDescent="0.2">
      <c r="A20" s="2" t="s">
        <v>32</v>
      </c>
      <c r="B20" s="21">
        <f>'alle veldtijden'!C20</f>
        <v>4.8491114098809761E-3</v>
      </c>
      <c r="C20" s="3">
        <f t="shared" si="3"/>
        <v>6</v>
      </c>
      <c r="D20" s="3">
        <f t="shared" si="4"/>
        <v>59</v>
      </c>
      <c r="E20" s="4">
        <f t="shared" ref="E20:E30" si="5">1/((SUM(C20*60,D20))/2000)</f>
        <v>4.7732696897374707</v>
      </c>
      <c r="G20" s="5"/>
      <c r="H20" s="5"/>
      <c r="I20" s="4" t="e">
        <f>1/((SUM(G20*60,H20))/(F3))</f>
        <v>#DIV/0!</v>
      </c>
      <c r="J20" s="6" t="e">
        <f t="shared" ref="J20:J31" si="6">(I20/E20)*100</f>
        <v>#DIV/0!</v>
      </c>
      <c r="K20" s="7" t="e">
        <f>AVERAGE(J5:J81)</f>
        <v>#DIV/0!</v>
      </c>
      <c r="L20" s="6" t="e">
        <f t="shared" ref="L20:L31" si="7">(J20-K20)</f>
        <v>#DIV/0!</v>
      </c>
      <c r="N20" s="21"/>
    </row>
    <row r="21" spans="1:14" x14ac:dyDescent="0.2">
      <c r="A21" s="2" t="s">
        <v>17</v>
      </c>
      <c r="B21" s="21">
        <f>'alle veldtijden'!C21</f>
        <v>4.7515606913954263E-3</v>
      </c>
      <c r="C21" s="3">
        <f t="shared" si="3"/>
        <v>6</v>
      </c>
      <c r="D21" s="3">
        <f t="shared" si="4"/>
        <v>51</v>
      </c>
      <c r="E21" s="4">
        <f t="shared" si="5"/>
        <v>4.8661800486618008</v>
      </c>
      <c r="G21" s="5"/>
      <c r="H21" s="5"/>
      <c r="I21" s="4" t="e">
        <f>1/((SUM(G21*60,H21))/(F3))</f>
        <v>#DIV/0!</v>
      </c>
      <c r="J21" s="6" t="e">
        <f t="shared" si="6"/>
        <v>#DIV/0!</v>
      </c>
      <c r="K21" s="7" t="e">
        <f>AVERAGE(J5:J81)</f>
        <v>#DIV/0!</v>
      </c>
      <c r="L21" s="6" t="e">
        <f t="shared" si="7"/>
        <v>#DIV/0!</v>
      </c>
      <c r="N21" s="21"/>
    </row>
    <row r="22" spans="1:14" x14ac:dyDescent="0.2">
      <c r="A22" s="2" t="s">
        <v>33</v>
      </c>
      <c r="B22" s="21">
        <f>'alle veldtijden'!C22</f>
        <v>4.670520035117102E-3</v>
      </c>
      <c r="C22" s="3">
        <f t="shared" si="3"/>
        <v>6</v>
      </c>
      <c r="D22" s="3">
        <f t="shared" si="4"/>
        <v>44</v>
      </c>
      <c r="E22" s="4">
        <f t="shared" si="5"/>
        <v>4.9504950495049505</v>
      </c>
      <c r="G22" s="5"/>
      <c r="H22" s="5"/>
      <c r="I22" s="4" t="e">
        <f>1/((SUM(G22*60,H22))/(F3))</f>
        <v>#DIV/0!</v>
      </c>
      <c r="J22" s="6" t="e">
        <f t="shared" si="6"/>
        <v>#DIV/0!</v>
      </c>
      <c r="K22" s="7" t="e">
        <f>AVERAGE(J5:J81)</f>
        <v>#DIV/0!</v>
      </c>
      <c r="L22" s="6" t="e">
        <f t="shared" si="7"/>
        <v>#DIV/0!</v>
      </c>
      <c r="N22" s="21"/>
    </row>
    <row r="23" spans="1:14" x14ac:dyDescent="0.2">
      <c r="A23" s="2" t="s">
        <v>34</v>
      </c>
      <c r="B23" s="21">
        <f>'alle veldtijden'!C23</f>
        <v>4.5325854695805389E-3</v>
      </c>
      <c r="C23" s="3">
        <f t="shared" si="3"/>
        <v>6</v>
      </c>
      <c r="D23" s="3">
        <f t="shared" si="4"/>
        <v>32</v>
      </c>
      <c r="E23" s="4">
        <f t="shared" si="5"/>
        <v>5.1020408163265305</v>
      </c>
      <c r="G23" s="5"/>
      <c r="H23" s="5"/>
      <c r="I23" s="4" t="e">
        <f>1/((SUM(G23*60,H23))/(F3))</f>
        <v>#DIV/0!</v>
      </c>
      <c r="J23" s="6" t="e">
        <f t="shared" si="6"/>
        <v>#DIV/0!</v>
      </c>
      <c r="K23" s="7" t="e">
        <f>AVERAGE(J5:J81)</f>
        <v>#DIV/0!</v>
      </c>
      <c r="L23" s="6" t="e">
        <f t="shared" si="7"/>
        <v>#DIV/0!</v>
      </c>
      <c r="N23" s="21"/>
    </row>
    <row r="24" spans="1:14" x14ac:dyDescent="0.2">
      <c r="A24" s="2" t="s">
        <v>35</v>
      </c>
      <c r="B24" s="21">
        <f>'alle veldtijden'!C24</f>
        <v>4.9401909722982694E-3</v>
      </c>
      <c r="C24" s="3">
        <f t="shared" si="3"/>
        <v>7</v>
      </c>
      <c r="D24" s="3">
        <f t="shared" si="4"/>
        <v>7</v>
      </c>
      <c r="E24" s="4">
        <f t="shared" si="5"/>
        <v>4.6838407494145198</v>
      </c>
      <c r="G24" s="5"/>
      <c r="H24" s="5"/>
      <c r="I24" s="4" t="e">
        <f>1/((SUM(G24*60,H24))/(F3))</f>
        <v>#DIV/0!</v>
      </c>
      <c r="J24" s="6" t="e">
        <f t="shared" si="6"/>
        <v>#DIV/0!</v>
      </c>
      <c r="K24" s="7" t="e">
        <f>AVERAGE(J5:J81)</f>
        <v>#DIV/0!</v>
      </c>
      <c r="L24" s="6" t="e">
        <f t="shared" si="7"/>
        <v>#DIV/0!</v>
      </c>
      <c r="N24" s="21"/>
    </row>
    <row r="25" spans="1:14" x14ac:dyDescent="0.2">
      <c r="A25" s="2" t="s">
        <v>36</v>
      </c>
      <c r="B25" s="21">
        <f>'alle veldtijden'!C25</f>
        <v>4.8921520312270161E-3</v>
      </c>
      <c r="C25" s="3">
        <f t="shared" si="3"/>
        <v>7</v>
      </c>
      <c r="D25" s="3">
        <f t="shared" si="4"/>
        <v>3</v>
      </c>
      <c r="E25" s="4">
        <f t="shared" si="5"/>
        <v>4.7281323877068555</v>
      </c>
      <c r="G25" s="5"/>
      <c r="H25" s="5"/>
      <c r="I25" s="4" t="e">
        <f>1/((SUM(G25*60,H25))/(F3))</f>
        <v>#DIV/0!</v>
      </c>
      <c r="J25" s="6" t="e">
        <f t="shared" si="6"/>
        <v>#DIV/0!</v>
      </c>
      <c r="K25" s="7" t="e">
        <f>AVERAGE(J5:J81)</f>
        <v>#DIV/0!</v>
      </c>
      <c r="L25" s="6" t="e">
        <f t="shared" si="7"/>
        <v>#DIV/0!</v>
      </c>
      <c r="N25" s="21"/>
    </row>
    <row r="26" spans="1:14" x14ac:dyDescent="0.2">
      <c r="A26" s="2" t="s">
        <v>37</v>
      </c>
      <c r="B26" s="21">
        <f>'alle veldtijden'!C26</f>
        <v>4.8347222223425893E-3</v>
      </c>
      <c r="C26" s="3">
        <f t="shared" si="3"/>
        <v>6</v>
      </c>
      <c r="D26" s="3">
        <f t="shared" si="4"/>
        <v>58</v>
      </c>
      <c r="E26" s="4">
        <f t="shared" si="5"/>
        <v>4.7846889952153111</v>
      </c>
      <c r="G26" s="5"/>
      <c r="H26" s="5"/>
      <c r="I26" s="4" t="e">
        <f>1/((SUM(G26*60,H26))/(F3))</f>
        <v>#DIV/0!</v>
      </c>
      <c r="J26" s="6" t="e">
        <f t="shared" si="6"/>
        <v>#DIV/0!</v>
      </c>
      <c r="K26" s="7" t="e">
        <f>AVERAGE(J5:J81)</f>
        <v>#DIV/0!</v>
      </c>
      <c r="L26" s="6" t="e">
        <f t="shared" si="7"/>
        <v>#DIV/0!</v>
      </c>
      <c r="N26" s="21"/>
    </row>
    <row r="27" spans="1:14" x14ac:dyDescent="0.2">
      <c r="A27" s="2" t="s">
        <v>38</v>
      </c>
      <c r="B27" s="21"/>
      <c r="C27" s="3"/>
      <c r="D27" s="3"/>
      <c r="E27" s="4"/>
      <c r="G27" s="5"/>
      <c r="H27" s="5"/>
      <c r="I27" s="4" t="e">
        <f>1/((SUM(G27*60,H27))/(F39))</f>
        <v>#DIV/0!</v>
      </c>
      <c r="J27" s="6" t="e">
        <f t="shared" si="6"/>
        <v>#DIV/0!</v>
      </c>
      <c r="K27" s="7" t="e">
        <f>AVERAGE(J5:J81)</f>
        <v>#DIV/0!</v>
      </c>
      <c r="L27" s="6" t="e">
        <f t="shared" si="7"/>
        <v>#DIV/0!</v>
      </c>
      <c r="N27" s="21"/>
    </row>
    <row r="28" spans="1:14" x14ac:dyDescent="0.2">
      <c r="A28" s="2" t="s">
        <v>39</v>
      </c>
      <c r="B28" s="21">
        <f>'alle veldtijden'!C28</f>
        <v>5.4755768369512828E-3</v>
      </c>
      <c r="C28" s="3">
        <f t="shared" si="3"/>
        <v>7</v>
      </c>
      <c r="D28" s="3">
        <f t="shared" si="4"/>
        <v>53</v>
      </c>
      <c r="E28" s="4">
        <f t="shared" si="5"/>
        <v>4.2283298097251585</v>
      </c>
      <c r="G28" s="5"/>
      <c r="H28" s="5"/>
      <c r="I28" s="4" t="e">
        <f>1/((SUM(G28*60,H28))/(F3))</f>
        <v>#DIV/0!</v>
      </c>
      <c r="J28" s="6" t="e">
        <f t="shared" si="6"/>
        <v>#DIV/0!</v>
      </c>
      <c r="K28" s="7" t="e">
        <f>AVERAGE(J5:J81)</f>
        <v>#DIV/0!</v>
      </c>
      <c r="L28" s="6" t="e">
        <f t="shared" si="7"/>
        <v>#DIV/0!</v>
      </c>
      <c r="N28" s="21"/>
    </row>
    <row r="29" spans="1:14" x14ac:dyDescent="0.2">
      <c r="A29" s="2" t="s">
        <v>40</v>
      </c>
      <c r="B29" s="21">
        <f>'alle veldtijden'!C29</f>
        <v>5.4399544384801908E-3</v>
      </c>
      <c r="C29" s="3">
        <f t="shared" si="3"/>
        <v>7</v>
      </c>
      <c r="D29" s="3">
        <f t="shared" si="4"/>
        <v>50</v>
      </c>
      <c r="E29" s="4">
        <f t="shared" si="5"/>
        <v>4.2553191489361701</v>
      </c>
      <c r="G29" s="5"/>
      <c r="H29" s="5"/>
      <c r="I29" s="4" t="e">
        <f>1/((SUM(G29*60,H29))/(F3))</f>
        <v>#DIV/0!</v>
      </c>
      <c r="J29" s="6" t="e">
        <f t="shared" si="6"/>
        <v>#DIV/0!</v>
      </c>
      <c r="K29" s="7" t="e">
        <f>AVERAGE(J5:J81)</f>
        <v>#DIV/0!</v>
      </c>
      <c r="L29" s="6" t="e">
        <f t="shared" si="7"/>
        <v>#DIV/0!</v>
      </c>
      <c r="N29" s="21"/>
    </row>
    <row r="30" spans="1:14" x14ac:dyDescent="0.2">
      <c r="A30" s="2" t="s">
        <v>41</v>
      </c>
      <c r="B30" s="21">
        <f>'alle veldtijden'!C30</f>
        <v>5.3522907933426156E-3</v>
      </c>
      <c r="C30" s="3">
        <f t="shared" si="3"/>
        <v>7</v>
      </c>
      <c r="D30" s="3">
        <f t="shared" si="4"/>
        <v>42</v>
      </c>
      <c r="E30" s="4">
        <f t="shared" si="5"/>
        <v>4.329004329004329</v>
      </c>
      <c r="G30" s="5"/>
      <c r="H30" s="5"/>
      <c r="I30" s="4" t="e">
        <f>1/((SUM(G30*60,H30))/(F3))</f>
        <v>#DIV/0!</v>
      </c>
      <c r="J30" s="6" t="e">
        <f t="shared" si="6"/>
        <v>#DIV/0!</v>
      </c>
      <c r="K30" s="7" t="e">
        <f>AVERAGE(J5:J81)</f>
        <v>#DIV/0!</v>
      </c>
      <c r="L30" s="6" t="e">
        <f t="shared" si="7"/>
        <v>#DIV/0!</v>
      </c>
      <c r="N30" s="21"/>
    </row>
    <row r="31" spans="1:14" x14ac:dyDescent="0.2">
      <c r="A31" s="2" t="s">
        <v>42</v>
      </c>
      <c r="B31" s="21"/>
      <c r="C31" s="3"/>
      <c r="D31" s="3"/>
      <c r="E31" s="4"/>
      <c r="G31" s="5"/>
      <c r="H31" s="5"/>
      <c r="I31" s="4" t="e">
        <f>1/((SUM(G31*60,H31))/(F3))</f>
        <v>#DIV/0!</v>
      </c>
      <c r="J31" s="6" t="e">
        <f t="shared" si="6"/>
        <v>#DIV/0!</v>
      </c>
      <c r="K31" s="7" t="e">
        <f>AVERAGE(J5:J81)</f>
        <v>#DIV/0!</v>
      </c>
      <c r="L31" s="6" t="e">
        <f t="shared" si="7"/>
        <v>#DIV/0!</v>
      </c>
      <c r="N31" s="21"/>
    </row>
    <row r="32" spans="1:14" x14ac:dyDescent="0.2">
      <c r="A32" s="2"/>
      <c r="B32" s="21"/>
      <c r="C32" s="3"/>
      <c r="D32" s="3"/>
      <c r="E32" s="17"/>
      <c r="G32" s="5"/>
      <c r="H32" s="5"/>
      <c r="I32" s="4"/>
      <c r="J32" s="6"/>
      <c r="K32" s="7"/>
      <c r="L32" s="6"/>
      <c r="N32" s="21"/>
    </row>
    <row r="33" spans="1:14" x14ac:dyDescent="0.2">
      <c r="A33" s="2" t="s">
        <v>94</v>
      </c>
      <c r="B33" s="21">
        <f>'alle veldtijden'!C35</f>
        <v>4.5441157406989861E-3</v>
      </c>
      <c r="C33" s="3">
        <f t="shared" si="3"/>
        <v>6</v>
      </c>
      <c r="D33" s="3">
        <f t="shared" si="4"/>
        <v>33</v>
      </c>
      <c r="E33" s="4">
        <f t="shared" ref="E33:E47" si="8">1/((SUM(C33*60,D33))/2000)</f>
        <v>5.0890585241730282</v>
      </c>
      <c r="G33" s="5"/>
      <c r="H33" s="5"/>
      <c r="I33" s="4" t="e">
        <f>1/((SUM(G33*60,H33))/(F3))</f>
        <v>#DIV/0!</v>
      </c>
      <c r="J33" s="6" t="e">
        <f t="shared" ref="J33:J38" si="9">(I33/E33)*100</f>
        <v>#DIV/0!</v>
      </c>
      <c r="K33" s="7" t="e">
        <f>AVERAGE(J5:J81)</f>
        <v>#DIV/0!</v>
      </c>
      <c r="L33" s="6" t="e">
        <f t="shared" ref="L33:L38" si="10">(J33-K33)</f>
        <v>#DIV/0!</v>
      </c>
      <c r="N33" s="21"/>
    </row>
    <row r="34" spans="1:14" x14ac:dyDescent="0.2">
      <c r="A34" s="2" t="s">
        <v>43</v>
      </c>
      <c r="B34" s="21">
        <f>'alle veldtijden'!C36</f>
        <v>4.4874354886724798E-3</v>
      </c>
      <c r="C34" s="3">
        <f t="shared" si="3"/>
        <v>6</v>
      </c>
      <c r="D34" s="3">
        <f t="shared" si="4"/>
        <v>28</v>
      </c>
      <c r="E34" s="4">
        <f t="shared" si="8"/>
        <v>5.1546391752577314</v>
      </c>
      <c r="G34" s="5"/>
      <c r="H34" s="5"/>
      <c r="I34" s="4" t="e">
        <f>1/((SUM(G34*60,H34))/(F3))</f>
        <v>#DIV/0!</v>
      </c>
      <c r="J34" s="6" t="e">
        <f t="shared" si="9"/>
        <v>#DIV/0!</v>
      </c>
      <c r="K34" s="7" t="e">
        <f>AVERAGE(J5:J81)</f>
        <v>#DIV/0!</v>
      </c>
      <c r="L34" s="6" t="e">
        <f t="shared" si="10"/>
        <v>#DIV/0!</v>
      </c>
      <c r="N34" s="21"/>
    </row>
    <row r="35" spans="1:14" x14ac:dyDescent="0.2">
      <c r="A35" s="2" t="s">
        <v>44</v>
      </c>
      <c r="B35" s="21">
        <f>'alle veldtijden'!C37</f>
        <v>4.3436462325508367E-3</v>
      </c>
      <c r="C35" s="3">
        <f t="shared" si="3"/>
        <v>6</v>
      </c>
      <c r="D35" s="3">
        <f t="shared" si="4"/>
        <v>15</v>
      </c>
      <c r="E35" s="4">
        <f t="shared" si="8"/>
        <v>5.333333333333333</v>
      </c>
      <c r="G35" s="5"/>
      <c r="H35" s="5"/>
      <c r="I35" s="4" t="e">
        <f>1/((SUM(G35*60,H35))/(F3))</f>
        <v>#DIV/0!</v>
      </c>
      <c r="J35" s="6" t="e">
        <f t="shared" si="9"/>
        <v>#DIV/0!</v>
      </c>
      <c r="K35" s="7" t="e">
        <f>AVERAGE(J5:J81)</f>
        <v>#DIV/0!</v>
      </c>
      <c r="L35" s="6" t="e">
        <f t="shared" si="10"/>
        <v>#DIV/0!</v>
      </c>
      <c r="N35" s="21"/>
    </row>
    <row r="36" spans="1:14" x14ac:dyDescent="0.2">
      <c r="A36" s="2" t="s">
        <v>95</v>
      </c>
      <c r="B36" s="21">
        <f>'alle veldtijden'!C39</f>
        <v>4.5906759258132175E-3</v>
      </c>
      <c r="C36" s="3">
        <f t="shared" si="3"/>
        <v>6</v>
      </c>
      <c r="D36" s="3">
        <f t="shared" si="4"/>
        <v>37</v>
      </c>
      <c r="E36" s="4">
        <f t="shared" si="8"/>
        <v>5.0377833753148611</v>
      </c>
      <c r="G36" s="5"/>
      <c r="H36" s="5"/>
      <c r="I36" s="4" t="e">
        <f>1/((SUM(G36*60,H36))/(F3))</f>
        <v>#DIV/0!</v>
      </c>
      <c r="J36" s="6" t="e">
        <f t="shared" si="9"/>
        <v>#DIV/0!</v>
      </c>
      <c r="K36" s="7" t="e">
        <f>AVERAGE(J5:J81)</f>
        <v>#DIV/0!</v>
      </c>
      <c r="L36" s="6" t="e">
        <f t="shared" si="10"/>
        <v>#DIV/0!</v>
      </c>
      <c r="N36" s="21"/>
    </row>
    <row r="37" spans="1:14" x14ac:dyDescent="0.2">
      <c r="A37" s="2" t="s">
        <v>45</v>
      </c>
      <c r="B37" s="21">
        <f>'alle veldtijden'!C40</f>
        <v>4.5160204475050199E-3</v>
      </c>
      <c r="C37" s="3">
        <f t="shared" si="3"/>
        <v>6</v>
      </c>
      <c r="D37" s="3">
        <f t="shared" si="4"/>
        <v>30</v>
      </c>
      <c r="E37" s="4">
        <f t="shared" si="8"/>
        <v>5.1282051282051277</v>
      </c>
      <c r="G37" s="5"/>
      <c r="H37" s="5"/>
      <c r="I37" s="4" t="e">
        <f>1/((SUM(G37*60,H37))/(F3))</f>
        <v>#DIV/0!</v>
      </c>
      <c r="J37" s="6" t="e">
        <f t="shared" si="9"/>
        <v>#DIV/0!</v>
      </c>
      <c r="K37" s="7" t="e">
        <f>AVERAGE(J5:J81)</f>
        <v>#DIV/0!</v>
      </c>
      <c r="L37" s="6" t="e">
        <f t="shared" si="10"/>
        <v>#DIV/0!</v>
      </c>
      <c r="N37" s="21"/>
    </row>
    <row r="38" spans="1:14" x14ac:dyDescent="0.2">
      <c r="A38" s="2" t="s">
        <v>46</v>
      </c>
      <c r="B38" s="21">
        <f>'alle veldtijden'!C41</f>
        <v>4.4011894207751021E-3</v>
      </c>
      <c r="C38" s="3">
        <f t="shared" si="3"/>
        <v>6</v>
      </c>
      <c r="D38" s="3">
        <f t="shared" si="4"/>
        <v>20</v>
      </c>
      <c r="E38" s="4">
        <f t="shared" si="8"/>
        <v>5.2631578947368425</v>
      </c>
      <c r="G38" s="5"/>
      <c r="H38" s="5"/>
      <c r="I38" s="4" t="e">
        <f>1/((SUM(G38*60,H38))/(F3))</f>
        <v>#DIV/0!</v>
      </c>
      <c r="J38" s="6" t="e">
        <f t="shared" si="9"/>
        <v>#DIV/0!</v>
      </c>
      <c r="K38" s="7" t="e">
        <f>AVERAGE(J5:J81)</f>
        <v>#DIV/0!</v>
      </c>
      <c r="L38" s="6" t="e">
        <f t="shared" si="10"/>
        <v>#DIV/0!</v>
      </c>
      <c r="N38" s="21"/>
    </row>
    <row r="39" spans="1:14" x14ac:dyDescent="0.2">
      <c r="A39" s="2" t="s">
        <v>96</v>
      </c>
      <c r="B39" s="21">
        <f>'alle veldtijden'!C44</f>
        <v>5.1003425924081103E-3</v>
      </c>
      <c r="C39" s="3">
        <f t="shared" si="3"/>
        <v>7</v>
      </c>
      <c r="D39" s="3">
        <f t="shared" si="4"/>
        <v>21</v>
      </c>
      <c r="E39" s="4">
        <f t="shared" si="8"/>
        <v>4.5351473922902494</v>
      </c>
      <c r="G39" s="5"/>
      <c r="H39" s="5"/>
      <c r="I39" s="8"/>
      <c r="J39" s="2"/>
      <c r="K39" s="18"/>
      <c r="L39" s="2"/>
      <c r="N39" s="21"/>
    </row>
    <row r="40" spans="1:14" x14ac:dyDescent="0.2">
      <c r="A40" s="2" t="s">
        <v>16</v>
      </c>
      <c r="B40" s="21">
        <f>'alle veldtijden'!C45</f>
        <v>5.0141589503776025E-3</v>
      </c>
      <c r="C40" s="3">
        <f t="shared" si="3"/>
        <v>7</v>
      </c>
      <c r="D40" s="3">
        <f t="shared" si="4"/>
        <v>13</v>
      </c>
      <c r="E40" s="4">
        <f t="shared" si="8"/>
        <v>4.6189376443418011</v>
      </c>
      <c r="G40" s="5"/>
      <c r="H40" s="5"/>
      <c r="I40" s="4" t="e">
        <f>1/((SUM(G40*60,H40))/(F3))</f>
        <v>#DIV/0!</v>
      </c>
      <c r="J40" s="6" t="e">
        <f t="shared" ref="J40:J48" si="11">(I40/E40)*100</f>
        <v>#DIV/0!</v>
      </c>
      <c r="K40" s="7" t="e">
        <f>AVERAGE(J5:J81)</f>
        <v>#DIV/0!</v>
      </c>
      <c r="L40" s="6" t="e">
        <f t="shared" ref="L40:L48" si="12">(J40-K40)</f>
        <v>#DIV/0!</v>
      </c>
      <c r="N40" s="21"/>
    </row>
    <row r="41" spans="1:14" x14ac:dyDescent="0.2">
      <c r="A41" s="2" t="s">
        <v>47</v>
      </c>
      <c r="B41" s="21">
        <f>'alle veldtijden'!C46</f>
        <v>4.8950013102038717E-3</v>
      </c>
      <c r="C41" s="3">
        <f t="shared" si="3"/>
        <v>7</v>
      </c>
      <c r="D41" s="3">
        <f t="shared" si="4"/>
        <v>3</v>
      </c>
      <c r="E41" s="4">
        <f t="shared" si="8"/>
        <v>4.7281323877068555</v>
      </c>
      <c r="G41" s="5"/>
      <c r="H41" s="5"/>
      <c r="I41" s="4" t="e">
        <f>1/((SUM(G41*60,H41))/(F3))</f>
        <v>#DIV/0!</v>
      </c>
      <c r="J41" s="6" t="e">
        <f t="shared" si="11"/>
        <v>#DIV/0!</v>
      </c>
      <c r="K41" s="7" t="e">
        <f>AVERAGE(J5:J81)</f>
        <v>#DIV/0!</v>
      </c>
      <c r="L41" s="6" t="e">
        <f t="shared" si="12"/>
        <v>#DIV/0!</v>
      </c>
      <c r="N41" s="21"/>
    </row>
    <row r="42" spans="1:14" x14ac:dyDescent="0.2">
      <c r="A42" s="2"/>
      <c r="B42" s="21"/>
      <c r="C42" s="3"/>
      <c r="D42" s="3"/>
      <c r="E42" s="4"/>
      <c r="G42" s="5"/>
      <c r="H42" s="5"/>
      <c r="I42" s="4" t="e">
        <f>1/((SUM(G42*60,H42))/(F3))</f>
        <v>#DIV/0!</v>
      </c>
      <c r="J42" s="6" t="e">
        <f t="shared" si="11"/>
        <v>#DIV/0!</v>
      </c>
      <c r="K42" s="7" t="e">
        <f>AVERAGE(J5:J81)</f>
        <v>#DIV/0!</v>
      </c>
      <c r="L42" s="6" t="e">
        <f t="shared" si="12"/>
        <v>#DIV/0!</v>
      </c>
      <c r="N42" s="21"/>
    </row>
    <row r="43" spans="1:14" x14ac:dyDescent="0.2">
      <c r="A43" s="2" t="s">
        <v>48</v>
      </c>
      <c r="B43" s="21">
        <f>'alle veldtijden'!C48</f>
        <v>5.0918333330267577E-3</v>
      </c>
      <c r="C43" s="3">
        <f t="shared" si="3"/>
        <v>7</v>
      </c>
      <c r="D43" s="3">
        <f t="shared" si="4"/>
        <v>20</v>
      </c>
      <c r="E43" s="4">
        <f t="shared" si="8"/>
        <v>4.5454545454545459</v>
      </c>
      <c r="G43" s="5"/>
      <c r="H43" s="5"/>
      <c r="I43" s="4" t="e">
        <f>1/((SUM(G43*60,H43))/(F3))</f>
        <v>#DIV/0!</v>
      </c>
      <c r="J43" s="6" t="e">
        <f t="shared" si="11"/>
        <v>#DIV/0!</v>
      </c>
      <c r="K43" s="7" t="e">
        <f>AVERAGE(J5:J81)</f>
        <v>#DIV/0!</v>
      </c>
      <c r="L43" s="6" t="e">
        <f t="shared" si="12"/>
        <v>#DIV/0!</v>
      </c>
      <c r="N43" s="21"/>
    </row>
    <row r="44" spans="1:14" x14ac:dyDescent="0.2">
      <c r="A44" s="2" t="s">
        <v>49</v>
      </c>
      <c r="B44" s="21">
        <f>'alle veldtijden'!C49</f>
        <v>4.9278452933210681E-3</v>
      </c>
      <c r="C44" s="3">
        <f t="shared" si="3"/>
        <v>7</v>
      </c>
      <c r="D44" s="3">
        <f t="shared" si="4"/>
        <v>6</v>
      </c>
      <c r="E44" s="4">
        <f t="shared" si="8"/>
        <v>4.694835680751174</v>
      </c>
      <c r="G44" s="5"/>
      <c r="H44" s="5"/>
      <c r="I44" s="4" t="e">
        <f>1/((SUM(G44*60,H44))/(F3))</f>
        <v>#DIV/0!</v>
      </c>
      <c r="J44" s="6" t="e">
        <f t="shared" si="11"/>
        <v>#DIV/0!</v>
      </c>
      <c r="K44" s="7" t="e">
        <f>AVERAGE(J5:J81)</f>
        <v>#DIV/0!</v>
      </c>
      <c r="L44" s="6" t="e">
        <f t="shared" si="12"/>
        <v>#DIV/0!</v>
      </c>
      <c r="N44" s="21"/>
    </row>
    <row r="45" spans="1:14" x14ac:dyDescent="0.2">
      <c r="A45" s="2" t="s">
        <v>50</v>
      </c>
      <c r="B45" s="21">
        <f>'alle veldtijden'!C50</f>
        <v>4.7684251138185195E-3</v>
      </c>
      <c r="C45" s="3">
        <f t="shared" si="3"/>
        <v>6</v>
      </c>
      <c r="D45" s="3">
        <f t="shared" si="4"/>
        <v>52</v>
      </c>
      <c r="E45" s="4">
        <f t="shared" si="8"/>
        <v>4.8543689320388355</v>
      </c>
      <c r="G45" s="5"/>
      <c r="H45" s="5"/>
      <c r="I45" s="4" t="e">
        <f>1/((SUM(G45*60,H45))/(F3))</f>
        <v>#DIV/0!</v>
      </c>
      <c r="J45" s="6" t="e">
        <f t="shared" si="11"/>
        <v>#DIV/0!</v>
      </c>
      <c r="K45" s="7" t="e">
        <f>AVERAGE(J5:J81)</f>
        <v>#DIV/0!</v>
      </c>
      <c r="L45" s="6" t="e">
        <f t="shared" si="12"/>
        <v>#DIV/0!</v>
      </c>
      <c r="N45" s="21"/>
    </row>
    <row r="46" spans="1:14" x14ac:dyDescent="0.2">
      <c r="A46" s="2" t="s">
        <v>15</v>
      </c>
      <c r="B46" s="21">
        <f>'alle veldtijden'!C51</f>
        <v>5.178906250082064E-3</v>
      </c>
      <c r="C46" s="3">
        <f t="shared" si="3"/>
        <v>7</v>
      </c>
      <c r="D46" s="3">
        <f t="shared" si="4"/>
        <v>27</v>
      </c>
      <c r="E46" s="4">
        <f t="shared" si="8"/>
        <v>4.4742729306487696</v>
      </c>
      <c r="G46" s="5"/>
      <c r="H46" s="5"/>
      <c r="I46" s="4" t="e">
        <f>1/((SUM(G46*60,H46))/(F3))</f>
        <v>#DIV/0!</v>
      </c>
      <c r="J46" s="6" t="e">
        <f t="shared" si="11"/>
        <v>#DIV/0!</v>
      </c>
      <c r="K46" s="7" t="e">
        <f>AVERAGE(J5:J81)</f>
        <v>#DIV/0!</v>
      </c>
      <c r="L46" s="6" t="e">
        <f t="shared" si="12"/>
        <v>#DIV/0!</v>
      </c>
      <c r="N46" s="21"/>
    </row>
    <row r="47" spans="1:14" x14ac:dyDescent="0.2">
      <c r="A47" s="2" t="s">
        <v>51</v>
      </c>
      <c r="B47" s="21">
        <f>'alle veldtijden'!C52</f>
        <v>4.9958097927134187E-3</v>
      </c>
      <c r="C47" s="3">
        <f t="shared" si="3"/>
        <v>7</v>
      </c>
      <c r="D47" s="3">
        <f t="shared" si="4"/>
        <v>12</v>
      </c>
      <c r="E47" s="4">
        <f t="shared" si="8"/>
        <v>4.6296296296296298</v>
      </c>
      <c r="G47" s="5"/>
      <c r="H47" s="5"/>
      <c r="I47" s="4" t="e">
        <f>1/((SUM(G47*60,H47))/(F3))</f>
        <v>#DIV/0!</v>
      </c>
      <c r="J47" s="6" t="e">
        <f t="shared" si="11"/>
        <v>#DIV/0!</v>
      </c>
      <c r="K47" s="7" t="e">
        <f>AVERAGE(J5:J81)</f>
        <v>#DIV/0!</v>
      </c>
      <c r="L47" s="6" t="e">
        <f t="shared" si="12"/>
        <v>#DIV/0!</v>
      </c>
      <c r="N47" s="21"/>
    </row>
    <row r="48" spans="1:14" x14ac:dyDescent="0.2">
      <c r="A48" s="2" t="s">
        <v>52</v>
      </c>
      <c r="B48" s="21">
        <f>'alle veldtijden'!C53</f>
        <v>4.9143562193304296E-3</v>
      </c>
      <c r="C48" s="3">
        <f t="shared" si="3"/>
        <v>7</v>
      </c>
      <c r="D48" s="3">
        <f t="shared" si="4"/>
        <v>5</v>
      </c>
      <c r="E48" s="4">
        <f>1/((SUM(C48*60,D48))/2000)</f>
        <v>4.7058823529411766</v>
      </c>
      <c r="G48" s="5"/>
      <c r="H48" s="5"/>
      <c r="I48" s="4" t="e">
        <f>1/((SUM(G48*60,H48))/(F39))</f>
        <v>#DIV/0!</v>
      </c>
      <c r="J48" s="6" t="e">
        <f t="shared" si="11"/>
        <v>#DIV/0!</v>
      </c>
      <c r="K48" s="7" t="e">
        <f>AVERAGE(J5:J81)</f>
        <v>#DIV/0!</v>
      </c>
      <c r="L48" s="6" t="e">
        <f t="shared" si="12"/>
        <v>#DIV/0!</v>
      </c>
      <c r="N48" s="21"/>
    </row>
    <row r="49" spans="1:14" x14ac:dyDescent="0.2">
      <c r="A49" s="2" t="s">
        <v>53</v>
      </c>
      <c r="B49" s="21">
        <f>'alle veldtijden'!C54</f>
        <v>5.6725823046754296E-3</v>
      </c>
      <c r="C49" s="3">
        <f t="shared" si="3"/>
        <v>8</v>
      </c>
      <c r="D49" s="3">
        <f t="shared" si="4"/>
        <v>10</v>
      </c>
      <c r="E49" s="4">
        <f>1/((SUM(C49*60,D49))/2000)</f>
        <v>4.0816326530612246</v>
      </c>
      <c r="G49" s="5"/>
      <c r="H49" s="5"/>
      <c r="I49" s="8"/>
      <c r="J49" s="2"/>
      <c r="K49" s="18"/>
      <c r="L49" s="2"/>
      <c r="N49" s="21"/>
    </row>
    <row r="50" spans="1:14" x14ac:dyDescent="0.2">
      <c r="A50" s="2" t="s">
        <v>54</v>
      </c>
      <c r="B50" s="21">
        <f>'alle veldtijden'!C55</f>
        <v>5.5671971450207631E-3</v>
      </c>
      <c r="C50" s="3">
        <f t="shared" si="3"/>
        <v>8</v>
      </c>
      <c r="D50" s="3">
        <f t="shared" si="4"/>
        <v>1</v>
      </c>
      <c r="E50" s="4">
        <f t="shared" ref="E50:E62" si="13">1/((SUM(C50*60,D50))/2000)</f>
        <v>4.1580041580041582</v>
      </c>
      <c r="G50" s="5"/>
      <c r="H50" s="5"/>
      <c r="I50" s="4" t="e">
        <f>1/((SUM(G50*60,H50))/(F3))</f>
        <v>#DIV/0!</v>
      </c>
      <c r="J50" s="6" t="e">
        <f t="shared" ref="J50:J65" si="14">(I50/E50)*100</f>
        <v>#DIV/0!</v>
      </c>
      <c r="K50" s="7" t="e">
        <f>AVERAGE(J5:J81)</f>
        <v>#DIV/0!</v>
      </c>
      <c r="L50" s="6" t="e">
        <f t="shared" ref="L50:L65" si="15">(J50-K50)</f>
        <v>#DIV/0!</v>
      </c>
      <c r="N50" s="21"/>
    </row>
    <row r="51" spans="1:14" x14ac:dyDescent="0.2">
      <c r="A51" s="2" t="s">
        <v>55</v>
      </c>
      <c r="B51" s="21">
        <f>'alle veldtijden'!C56</f>
        <v>5.3361553029139582E-3</v>
      </c>
      <c r="C51" s="3">
        <f t="shared" si="3"/>
        <v>7</v>
      </c>
      <c r="D51" s="3">
        <f t="shared" si="4"/>
        <v>41</v>
      </c>
      <c r="E51" s="4">
        <f t="shared" si="13"/>
        <v>4.3383947939262475</v>
      </c>
      <c r="G51" s="5"/>
      <c r="H51" s="5"/>
      <c r="I51" s="4" t="e">
        <f>1/((SUM(G51*60,H51))/(F3))</f>
        <v>#DIV/0!</v>
      </c>
      <c r="J51" s="6" t="e">
        <f t="shared" si="14"/>
        <v>#DIV/0!</v>
      </c>
      <c r="K51" s="7" t="e">
        <f>AVERAGE(J5:J81)</f>
        <v>#DIV/0!</v>
      </c>
      <c r="L51" s="6" t="e">
        <f t="shared" si="15"/>
        <v>#DIV/0!</v>
      </c>
      <c r="N51" s="21"/>
    </row>
    <row r="52" spans="1:14" x14ac:dyDescent="0.2">
      <c r="A52" s="2"/>
      <c r="B52" s="21"/>
      <c r="C52" s="3"/>
      <c r="D52" s="3"/>
      <c r="E52" s="4"/>
      <c r="G52" s="5"/>
      <c r="H52" s="5"/>
      <c r="I52" s="4" t="e">
        <f>1/((SUM(G52*60,H52))/(F3))</f>
        <v>#DIV/0!</v>
      </c>
      <c r="J52" s="6" t="e">
        <f t="shared" si="14"/>
        <v>#DIV/0!</v>
      </c>
      <c r="K52" s="7" t="e">
        <f>AVERAGE(J5:J81)</f>
        <v>#DIV/0!</v>
      </c>
      <c r="L52" s="6" t="e">
        <f t="shared" si="15"/>
        <v>#DIV/0!</v>
      </c>
      <c r="N52" s="21"/>
    </row>
    <row r="53" spans="1:14" x14ac:dyDescent="0.2">
      <c r="A53" s="2" t="s">
        <v>56</v>
      </c>
      <c r="B53" s="21">
        <f>'alle veldtijden'!C58</f>
        <v>4.9568602685624548E-3</v>
      </c>
      <c r="C53" s="3">
        <f t="shared" si="3"/>
        <v>7</v>
      </c>
      <c r="D53" s="3">
        <f t="shared" si="4"/>
        <v>8</v>
      </c>
      <c r="E53" s="4">
        <f t="shared" si="13"/>
        <v>4.6728971962616823</v>
      </c>
      <c r="G53" s="5"/>
      <c r="H53" s="5"/>
      <c r="I53" s="4" t="e">
        <f>1/((SUM(G53*60,H53))/(F39))</f>
        <v>#DIV/0!</v>
      </c>
      <c r="J53" s="6" t="e">
        <f t="shared" si="14"/>
        <v>#DIV/0!</v>
      </c>
      <c r="K53" s="7" t="e">
        <f>AVERAGE(J5:J81)</f>
        <v>#DIV/0!</v>
      </c>
      <c r="L53" s="6" t="e">
        <f t="shared" si="15"/>
        <v>#DIV/0!</v>
      </c>
      <c r="N53" s="21"/>
    </row>
    <row r="54" spans="1:14" x14ac:dyDescent="0.2">
      <c r="A54" s="2" t="s">
        <v>57</v>
      </c>
      <c r="B54" s="21">
        <f>'alle veldtijden'!C59</f>
        <v>4.8067129628798473E-3</v>
      </c>
      <c r="C54" s="3">
        <f t="shared" si="3"/>
        <v>6</v>
      </c>
      <c r="D54" s="3">
        <f t="shared" si="4"/>
        <v>55</v>
      </c>
      <c r="E54" s="4">
        <f t="shared" si="13"/>
        <v>4.8192771084337354</v>
      </c>
      <c r="G54" s="5"/>
      <c r="H54" s="5"/>
      <c r="I54" s="4" t="e">
        <f>1/((SUM(G54*60,H54))/(F3))</f>
        <v>#DIV/0!</v>
      </c>
      <c r="J54" s="6" t="e">
        <f t="shared" si="14"/>
        <v>#DIV/0!</v>
      </c>
      <c r="K54" s="7" t="e">
        <f>AVERAGE(J5:J81)</f>
        <v>#DIV/0!</v>
      </c>
      <c r="L54" s="6" t="e">
        <f t="shared" si="15"/>
        <v>#DIV/0!</v>
      </c>
      <c r="N54" s="21"/>
    </row>
    <row r="55" spans="1:14" x14ac:dyDescent="0.2">
      <c r="A55" s="2" t="s">
        <v>58</v>
      </c>
      <c r="B55" s="21">
        <f>'alle veldtijden'!C60</f>
        <v>4.6823559674118893E-3</v>
      </c>
      <c r="C55" s="3">
        <f t="shared" si="3"/>
        <v>6</v>
      </c>
      <c r="D55" s="3">
        <f t="shared" si="4"/>
        <v>45</v>
      </c>
      <c r="E55" s="4">
        <f t="shared" si="13"/>
        <v>4.9382716049382713</v>
      </c>
      <c r="G55" s="5"/>
      <c r="H55" s="5"/>
      <c r="I55" s="4" t="e">
        <f>1/((SUM(G55*60,H55))/(F3))</f>
        <v>#DIV/0!</v>
      </c>
      <c r="J55" s="6" t="e">
        <f t="shared" si="14"/>
        <v>#DIV/0!</v>
      </c>
      <c r="K55" s="7" t="e">
        <f>AVERAGE(J5:J81)</f>
        <v>#DIV/0!</v>
      </c>
      <c r="L55" s="6" t="e">
        <f t="shared" si="15"/>
        <v>#DIV/0!</v>
      </c>
      <c r="N55" s="21"/>
    </row>
    <row r="56" spans="1:14" x14ac:dyDescent="0.2">
      <c r="A56" s="2" t="s">
        <v>59</v>
      </c>
      <c r="B56" s="21">
        <f>'alle veldtijden'!C61</f>
        <v>4.6350977363926833E-3</v>
      </c>
      <c r="C56" s="3">
        <f t="shared" si="3"/>
        <v>6</v>
      </c>
      <c r="D56" s="3">
        <f t="shared" si="4"/>
        <v>40</v>
      </c>
      <c r="E56" s="4">
        <f t="shared" si="13"/>
        <v>5</v>
      </c>
      <c r="G56" s="5"/>
      <c r="H56" s="5"/>
      <c r="I56" s="4" t="e">
        <f>1/((SUM(G56*60,H56))/(F3))</f>
        <v>#DIV/0!</v>
      </c>
      <c r="J56" s="6" t="e">
        <f t="shared" si="14"/>
        <v>#DIV/0!</v>
      </c>
      <c r="K56" s="7" t="e">
        <f>AVERAGE(J5:J81)</f>
        <v>#DIV/0!</v>
      </c>
      <c r="L56" s="6" t="e">
        <f t="shared" si="15"/>
        <v>#DIV/0!</v>
      </c>
      <c r="N56" s="21"/>
    </row>
    <row r="57" spans="1:14" x14ac:dyDescent="0.2">
      <c r="A57" s="2" t="s">
        <v>60</v>
      </c>
      <c r="B57" s="21">
        <f>'alle veldtijden'!C62</f>
        <v>5.0144675924457495E-3</v>
      </c>
      <c r="C57" s="3">
        <f t="shared" si="3"/>
        <v>7</v>
      </c>
      <c r="D57" s="3">
        <f t="shared" si="4"/>
        <v>13</v>
      </c>
      <c r="E57" s="4">
        <f t="shared" si="13"/>
        <v>4.6189376443418011</v>
      </c>
      <c r="G57" s="5"/>
      <c r="H57" s="5"/>
      <c r="I57" s="4" t="e">
        <f>1/((SUM(G57*60,H57))/(F3))</f>
        <v>#DIV/0!</v>
      </c>
      <c r="J57" s="6" t="e">
        <f t="shared" si="14"/>
        <v>#DIV/0!</v>
      </c>
      <c r="K57" s="7" t="e">
        <f>AVERAGE(J5:J81)</f>
        <v>#DIV/0!</v>
      </c>
      <c r="L57" s="6" t="e">
        <f t="shared" si="15"/>
        <v>#DIV/0!</v>
      </c>
      <c r="N57" s="21"/>
    </row>
    <row r="58" spans="1:14" x14ac:dyDescent="0.2">
      <c r="A58" s="2" t="s">
        <v>61</v>
      </c>
      <c r="B58" s="21">
        <f>'alle veldtijden'!C63</f>
        <v>4.9520502641933117E-3</v>
      </c>
      <c r="C58" s="3">
        <f t="shared" si="3"/>
        <v>7</v>
      </c>
      <c r="D58" s="3">
        <f t="shared" si="4"/>
        <v>8</v>
      </c>
      <c r="E58" s="4">
        <f t="shared" si="13"/>
        <v>4.6728971962616823</v>
      </c>
      <c r="G58" s="5"/>
      <c r="H58" s="5"/>
      <c r="I58" s="4" t="e">
        <f>1/((SUM(G58*60,H58))/(F3))</f>
        <v>#DIV/0!</v>
      </c>
      <c r="J58" s="6" t="e">
        <f t="shared" si="14"/>
        <v>#DIV/0!</v>
      </c>
      <c r="K58" s="7" t="e">
        <f>AVERAGE(J5:J81)</f>
        <v>#DIV/0!</v>
      </c>
      <c r="L58" s="6" t="e">
        <f t="shared" si="15"/>
        <v>#DIV/0!</v>
      </c>
      <c r="N58" s="21"/>
    </row>
    <row r="59" spans="1:14" x14ac:dyDescent="0.2">
      <c r="A59" s="2" t="s">
        <v>62</v>
      </c>
      <c r="B59" s="21">
        <f>'alle veldtijden'!C64</f>
        <v>4.7482638892689995E-3</v>
      </c>
      <c r="C59" s="3">
        <f t="shared" si="3"/>
        <v>6</v>
      </c>
      <c r="D59" s="3">
        <f t="shared" si="4"/>
        <v>50</v>
      </c>
      <c r="E59" s="4">
        <f t="shared" si="13"/>
        <v>4.8780487804878048</v>
      </c>
      <c r="G59" s="5"/>
      <c r="H59" s="5"/>
      <c r="I59" s="4" t="e">
        <f>1/((SUM(G59*60,H59))/(F3))</f>
        <v>#DIV/0!</v>
      </c>
      <c r="J59" s="6" t="e">
        <f t="shared" si="14"/>
        <v>#DIV/0!</v>
      </c>
      <c r="K59" s="7" t="e">
        <f>AVERAGE(J5:J81)</f>
        <v>#DIV/0!</v>
      </c>
      <c r="L59" s="6" t="e">
        <f t="shared" si="15"/>
        <v>#DIV/0!</v>
      </c>
      <c r="N59" s="21"/>
    </row>
    <row r="60" spans="1:14" x14ac:dyDescent="0.2">
      <c r="A60" s="2" t="s">
        <v>63</v>
      </c>
      <c r="B60" s="21">
        <f>'alle veldtijden'!C65</f>
        <v>4.7232286632501582E-3</v>
      </c>
      <c r="C60" s="3">
        <f t="shared" si="3"/>
        <v>6</v>
      </c>
      <c r="D60" s="3">
        <f t="shared" si="4"/>
        <v>48</v>
      </c>
      <c r="E60" s="4">
        <f t="shared" si="13"/>
        <v>4.9019607843137258</v>
      </c>
      <c r="G60" s="5"/>
      <c r="H60" s="5"/>
      <c r="I60" s="4" t="e">
        <f>1/((SUM(G60*60,H60))/(F3))</f>
        <v>#DIV/0!</v>
      </c>
      <c r="J60" s="6" t="e">
        <f t="shared" si="14"/>
        <v>#DIV/0!</v>
      </c>
      <c r="K60" s="7" t="e">
        <f>AVERAGE(J5:J81)</f>
        <v>#DIV/0!</v>
      </c>
      <c r="L60" s="6" t="e">
        <f t="shared" si="15"/>
        <v>#DIV/0!</v>
      </c>
      <c r="N60" s="21"/>
    </row>
    <row r="61" spans="1:14" x14ac:dyDescent="0.2">
      <c r="A61" s="2" t="s">
        <v>64</v>
      </c>
      <c r="B61" s="21">
        <f>'alle veldtijden'!C66</f>
        <v>5.5460858579449998E-3</v>
      </c>
      <c r="C61" s="3">
        <f t="shared" si="3"/>
        <v>7</v>
      </c>
      <c r="D61" s="3">
        <f t="shared" si="4"/>
        <v>59</v>
      </c>
      <c r="E61" s="4">
        <f t="shared" si="13"/>
        <v>4.1753653444676413</v>
      </c>
      <c r="G61" s="5"/>
      <c r="H61" s="5"/>
      <c r="I61" s="4" t="e">
        <f>1/((SUM(G61*60,H61))/(F3))</f>
        <v>#DIV/0!</v>
      </c>
      <c r="J61" s="6" t="e">
        <f t="shared" si="14"/>
        <v>#DIV/0!</v>
      </c>
      <c r="K61" s="7" t="e">
        <f>AVERAGE(J5:J81)</f>
        <v>#DIV/0!</v>
      </c>
      <c r="L61" s="6" t="e">
        <f t="shared" si="15"/>
        <v>#DIV/0!</v>
      </c>
      <c r="N61" s="21"/>
    </row>
    <row r="62" spans="1:14" x14ac:dyDescent="0.2">
      <c r="A62" s="2" t="s">
        <v>65</v>
      </c>
      <c r="B62" s="21">
        <f>'alle veldtijden'!C67</f>
        <v>5.4353632478731624E-3</v>
      </c>
      <c r="C62" s="3">
        <f t="shared" si="3"/>
        <v>7</v>
      </c>
      <c r="D62" s="3">
        <f t="shared" si="4"/>
        <v>50</v>
      </c>
      <c r="E62" s="4">
        <f t="shared" si="13"/>
        <v>4.2553191489361701</v>
      </c>
      <c r="G62" s="5"/>
      <c r="H62" s="5"/>
      <c r="I62" s="4" t="e">
        <f>1/((SUM(G62*60,H62))/(F3))</f>
        <v>#DIV/0!</v>
      </c>
      <c r="J62" s="6" t="e">
        <f t="shared" si="14"/>
        <v>#DIV/0!</v>
      </c>
      <c r="K62" s="7" t="e">
        <f>AVERAGE(J5:J81)</f>
        <v>#DIV/0!</v>
      </c>
      <c r="L62" s="6" t="e">
        <f t="shared" si="15"/>
        <v>#DIV/0!</v>
      </c>
      <c r="N62" s="21"/>
    </row>
    <row r="63" spans="1:14" x14ac:dyDescent="0.2">
      <c r="A63" s="2" t="s">
        <v>66</v>
      </c>
      <c r="B63" s="21">
        <f>'alle veldtijden'!C68</f>
        <v>5.2681327160826671E-3</v>
      </c>
      <c r="C63" s="3">
        <f t="shared" si="3"/>
        <v>7</v>
      </c>
      <c r="D63" s="3">
        <f t="shared" si="4"/>
        <v>35</v>
      </c>
      <c r="E63" s="4">
        <f>1/((SUM(C63*60,D63))/2000)</f>
        <v>4.3956043956043951</v>
      </c>
      <c r="G63" s="5"/>
      <c r="H63" s="5"/>
      <c r="I63" s="4" t="e">
        <f>1/((SUM(G63*60,H63))/(F3))</f>
        <v>#DIV/0!</v>
      </c>
      <c r="J63" s="6" t="e">
        <f t="shared" si="14"/>
        <v>#DIV/0!</v>
      </c>
      <c r="K63" s="7" t="e">
        <f>AVERAGE(J5:J81)</f>
        <v>#DIV/0!</v>
      </c>
      <c r="L63" s="6" t="e">
        <f t="shared" si="15"/>
        <v>#DIV/0!</v>
      </c>
      <c r="N63" s="21"/>
    </row>
    <row r="64" spans="1:14" x14ac:dyDescent="0.2">
      <c r="A64" s="2" t="s">
        <v>67</v>
      </c>
      <c r="B64" s="21">
        <f>'alle veldtijden'!C69</f>
        <v>5.1402247296841435E-3</v>
      </c>
      <c r="C64" s="3">
        <f t="shared" si="3"/>
        <v>7</v>
      </c>
      <c r="D64" s="3">
        <f t="shared" si="4"/>
        <v>24</v>
      </c>
      <c r="E64" s="4">
        <f>1/((SUM(C64*60,D64))/2000)</f>
        <v>4.5045045045045047</v>
      </c>
      <c r="G64" s="5"/>
      <c r="H64" s="5"/>
      <c r="I64" s="4" t="e">
        <f>1/((SUM(G64*60,H64))/(F3))</f>
        <v>#DIV/0!</v>
      </c>
      <c r="J64" s="6" t="e">
        <f t="shared" si="14"/>
        <v>#DIV/0!</v>
      </c>
      <c r="K64" s="7" t="e">
        <f>AVERAGE(J5:J81)</f>
        <v>#DIV/0!</v>
      </c>
      <c r="L64" s="6" t="e">
        <f t="shared" si="15"/>
        <v>#DIV/0!</v>
      </c>
      <c r="N64" s="21"/>
    </row>
    <row r="65" spans="1:14" x14ac:dyDescent="0.2">
      <c r="A65" s="2" t="s">
        <v>68</v>
      </c>
      <c r="B65" s="21"/>
      <c r="C65" s="3"/>
      <c r="D65" s="3"/>
      <c r="E65" s="4"/>
      <c r="G65" s="5"/>
      <c r="H65" s="5"/>
      <c r="I65" s="4" t="e">
        <f>1/((SUM(G65*60,H65))/(F3))</f>
        <v>#DIV/0!</v>
      </c>
      <c r="J65" s="6" t="e">
        <f t="shared" si="14"/>
        <v>#DIV/0!</v>
      </c>
      <c r="K65" s="7" t="e">
        <f>AVERAGE(J5:J81)</f>
        <v>#DIV/0!</v>
      </c>
      <c r="L65" s="6" t="e">
        <f t="shared" si="15"/>
        <v>#DIV/0!</v>
      </c>
      <c r="N65" s="21"/>
    </row>
    <row r="66" spans="1:14" x14ac:dyDescent="0.2">
      <c r="A66" s="2" t="s">
        <v>69</v>
      </c>
      <c r="B66" s="21">
        <f>'alle veldtijden'!C71</f>
        <v>5.5328703704921409E-3</v>
      </c>
      <c r="C66" s="3">
        <f t="shared" si="3"/>
        <v>7</v>
      </c>
      <c r="D66" s="3">
        <f t="shared" si="4"/>
        <v>58</v>
      </c>
      <c r="E66" s="4">
        <f>1/((SUM(C66*60,D66))/2000)</f>
        <v>4.1841004184100417</v>
      </c>
      <c r="G66" s="5"/>
      <c r="H66" s="5"/>
      <c r="I66" s="8"/>
      <c r="J66" s="2"/>
      <c r="K66" s="18"/>
      <c r="L66" s="2"/>
      <c r="N66" s="21"/>
    </row>
    <row r="67" spans="1:14" x14ac:dyDescent="0.2">
      <c r="A67" s="2" t="s">
        <v>70</v>
      </c>
      <c r="B67" s="21">
        <f>'alle veldtijden'!C73</f>
        <v>5.2546296295379992E-3</v>
      </c>
      <c r="C67" s="3">
        <f t="shared" si="3"/>
        <v>7</v>
      </c>
      <c r="D67" s="3">
        <f t="shared" si="4"/>
        <v>34</v>
      </c>
      <c r="E67" s="4">
        <f t="shared" ref="E67:E82" si="16">1/((SUM(C67*60,D67))/2000)</f>
        <v>4.4052863436123344</v>
      </c>
      <c r="G67" s="5"/>
      <c r="H67" s="5"/>
      <c r="I67" s="4" t="e">
        <f>1/((SUM(G67*60,H67))/(F3))</f>
        <v>#DIV/0!</v>
      </c>
      <c r="J67" s="6" t="e">
        <f t="shared" ref="J67:J82" si="17">(I67/E67)*100</f>
        <v>#DIV/0!</v>
      </c>
      <c r="K67" s="7" t="e">
        <f>AVERAGE(J5:J81)</f>
        <v>#DIV/0!</v>
      </c>
      <c r="L67" s="6" t="e">
        <f t="shared" ref="L67:L82" si="18">(J67-K67)</f>
        <v>#DIV/0!</v>
      </c>
      <c r="N67" s="21"/>
    </row>
    <row r="68" spans="1:14" x14ac:dyDescent="0.2">
      <c r="A68" s="2" t="s">
        <v>71</v>
      </c>
      <c r="B68" s="21">
        <f>'alle veldtijden'!C74</f>
        <v>5.3206018521444621E-3</v>
      </c>
      <c r="C68" s="3">
        <f t="shared" si="3"/>
        <v>7</v>
      </c>
      <c r="D68" s="3">
        <f t="shared" si="4"/>
        <v>40</v>
      </c>
      <c r="E68" s="4">
        <f t="shared" si="16"/>
        <v>4.3478260869565215</v>
      </c>
      <c r="G68" s="5"/>
      <c r="H68" s="5"/>
      <c r="I68" s="4" t="e">
        <f>1/((SUM(G68*60,H68))/(F3))</f>
        <v>#DIV/0!</v>
      </c>
      <c r="J68" s="6" t="e">
        <f t="shared" si="17"/>
        <v>#DIV/0!</v>
      </c>
      <c r="K68" s="7" t="e">
        <f>AVERAGE(J5:J81)</f>
        <v>#DIV/0!</v>
      </c>
      <c r="L68" s="6" t="e">
        <f t="shared" si="18"/>
        <v>#DIV/0!</v>
      </c>
      <c r="N68" s="21"/>
    </row>
    <row r="69" spans="1:14" x14ac:dyDescent="0.2">
      <c r="A69" s="2"/>
      <c r="B69" s="21"/>
      <c r="C69" s="3"/>
      <c r="D69" s="3"/>
      <c r="E69" s="4"/>
      <c r="G69" s="5"/>
      <c r="H69" s="5"/>
      <c r="I69" s="4" t="e">
        <f>1/((SUM(G69*60,H69))/(F3))</f>
        <v>#DIV/0!</v>
      </c>
      <c r="J69" s="6" t="e">
        <f t="shared" si="17"/>
        <v>#DIV/0!</v>
      </c>
      <c r="K69" s="7" t="e">
        <f>AVERAGE(J5:J81)</f>
        <v>#DIV/0!</v>
      </c>
      <c r="L69" s="6" t="e">
        <f t="shared" si="18"/>
        <v>#DIV/0!</v>
      </c>
      <c r="N69" s="21"/>
    </row>
    <row r="70" spans="1:14" x14ac:dyDescent="0.2">
      <c r="A70" s="2" t="s">
        <v>72</v>
      </c>
      <c r="B70" s="21">
        <f>'alle veldtijden'!C76</f>
        <v>5.2729110665535378E-3</v>
      </c>
      <c r="C70" s="3">
        <f t="shared" ref="C70:C85" si="19">MINUTE(B70)</f>
        <v>7</v>
      </c>
      <c r="D70" s="3">
        <f t="shared" ref="D70:D85" si="20">SECOND(B70)</f>
        <v>36</v>
      </c>
      <c r="E70" s="4">
        <f t="shared" si="16"/>
        <v>4.3859649122807012</v>
      </c>
      <c r="G70" s="5"/>
      <c r="H70" s="5"/>
      <c r="I70" s="4" t="e">
        <f>1/((SUM(G70*60,H70))/(F3))</f>
        <v>#DIV/0!</v>
      </c>
      <c r="J70" s="6" t="e">
        <f t="shared" si="17"/>
        <v>#DIV/0!</v>
      </c>
      <c r="K70" s="7" t="e">
        <f>AVERAGE(J5:J81)</f>
        <v>#DIV/0!</v>
      </c>
      <c r="L70" s="6" t="e">
        <f t="shared" si="18"/>
        <v>#DIV/0!</v>
      </c>
      <c r="N70" s="21"/>
    </row>
    <row r="71" spans="1:14" x14ac:dyDescent="0.2">
      <c r="A71" s="2" t="s">
        <v>73</v>
      </c>
      <c r="B71" s="21">
        <f>'alle veldtijden'!C77</f>
        <v>5.2201482227628524E-3</v>
      </c>
      <c r="C71" s="3">
        <f t="shared" si="19"/>
        <v>7</v>
      </c>
      <c r="D71" s="3">
        <f t="shared" si="20"/>
        <v>31</v>
      </c>
      <c r="E71" s="4">
        <f t="shared" si="16"/>
        <v>4.434589800443459</v>
      </c>
      <c r="G71" s="5"/>
      <c r="H71" s="5"/>
      <c r="I71" s="4" t="e">
        <f>1/((SUM(G71*60,H71))/(F3))</f>
        <v>#DIV/0!</v>
      </c>
      <c r="J71" s="6" t="e">
        <f t="shared" si="17"/>
        <v>#DIV/0!</v>
      </c>
      <c r="K71" s="7" t="e">
        <f>AVERAGE(J5:J81)</f>
        <v>#DIV/0!</v>
      </c>
      <c r="L71" s="6" t="e">
        <f t="shared" si="18"/>
        <v>#DIV/0!</v>
      </c>
      <c r="N71" s="21"/>
    </row>
    <row r="72" spans="1:14" x14ac:dyDescent="0.2">
      <c r="A72" s="2" t="s">
        <v>13</v>
      </c>
      <c r="B72" s="21">
        <f>'alle veldtijden'!C78</f>
        <v>5.1448929396960014E-3</v>
      </c>
      <c r="C72" s="3">
        <f t="shared" si="19"/>
        <v>7</v>
      </c>
      <c r="D72" s="3">
        <f t="shared" si="20"/>
        <v>25</v>
      </c>
      <c r="E72" s="4">
        <f t="shared" si="16"/>
        <v>4.4943820224719104</v>
      </c>
      <c r="G72" s="5"/>
      <c r="H72" s="5"/>
      <c r="I72" s="4" t="e">
        <f>1/((SUM(G72*60,H72))/(F3))</f>
        <v>#DIV/0!</v>
      </c>
      <c r="J72" s="6" t="e">
        <f t="shared" si="17"/>
        <v>#DIV/0!</v>
      </c>
      <c r="K72" s="7" t="e">
        <f>AVERAGE(J5:J81)</f>
        <v>#DIV/0!</v>
      </c>
      <c r="L72" s="6" t="e">
        <f t="shared" si="18"/>
        <v>#DIV/0!</v>
      </c>
      <c r="N72" s="21"/>
    </row>
    <row r="73" spans="1:14" x14ac:dyDescent="0.2">
      <c r="A73" s="2" t="s">
        <v>74</v>
      </c>
      <c r="B73" s="21">
        <f>'alle veldtijden'!C79</f>
        <v>5.0381867283595012E-3</v>
      </c>
      <c r="C73" s="3">
        <f t="shared" si="19"/>
        <v>7</v>
      </c>
      <c r="D73" s="3">
        <f t="shared" si="20"/>
        <v>15</v>
      </c>
      <c r="E73" s="4">
        <f t="shared" si="16"/>
        <v>4.5977011494252871</v>
      </c>
      <c r="G73" s="5"/>
      <c r="H73" s="5"/>
      <c r="I73" s="4" t="e">
        <f>1/((SUM(G73*60,H73))/(F3))</f>
        <v>#DIV/0!</v>
      </c>
      <c r="J73" s="6" t="e">
        <f t="shared" si="17"/>
        <v>#DIV/0!</v>
      </c>
      <c r="K73" s="7" t="e">
        <f>AVERAGE(J5:J81)</f>
        <v>#DIV/0!</v>
      </c>
      <c r="L73" s="6" t="e">
        <f t="shared" si="18"/>
        <v>#DIV/0!</v>
      </c>
      <c r="N73" s="21"/>
    </row>
    <row r="74" spans="1:14" x14ac:dyDescent="0.2">
      <c r="A74" s="2" t="s">
        <v>12</v>
      </c>
      <c r="B74" s="21">
        <f>'alle veldtijden'!C80</f>
        <v>5.3665837191815991E-3</v>
      </c>
      <c r="C74" s="3">
        <f t="shared" si="19"/>
        <v>7</v>
      </c>
      <c r="D74" s="3">
        <f t="shared" si="20"/>
        <v>44</v>
      </c>
      <c r="E74" s="4">
        <f t="shared" si="16"/>
        <v>4.3103448275862064</v>
      </c>
      <c r="G74" s="5"/>
      <c r="H74" s="5"/>
      <c r="I74" s="4" t="e">
        <f>1/((SUM(G74*60,H74))/(F3))</f>
        <v>#DIV/0!</v>
      </c>
      <c r="J74" s="6" t="e">
        <f t="shared" si="17"/>
        <v>#DIV/0!</v>
      </c>
      <c r="K74" s="7" t="e">
        <f>AVERAGE(J5:J81)</f>
        <v>#DIV/0!</v>
      </c>
      <c r="L74" s="6" t="e">
        <f t="shared" si="18"/>
        <v>#DIV/0!</v>
      </c>
      <c r="N74" s="21"/>
    </row>
    <row r="75" spans="1:14" x14ac:dyDescent="0.2">
      <c r="A75" s="2" t="s">
        <v>75</v>
      </c>
      <c r="B75" s="21">
        <f>'alle veldtijden'!C81</f>
        <v>5.2952109897038318E-3</v>
      </c>
      <c r="C75" s="3">
        <f t="shared" si="19"/>
        <v>7</v>
      </c>
      <c r="D75" s="3">
        <f t="shared" si="20"/>
        <v>38</v>
      </c>
      <c r="E75" s="4">
        <f t="shared" si="16"/>
        <v>4.3668122270742353</v>
      </c>
      <c r="G75" s="5"/>
      <c r="H75" s="5"/>
      <c r="I75" s="4" t="e">
        <f>1/((SUM(G75*60,H75))/(F3))</f>
        <v>#DIV/0!</v>
      </c>
      <c r="J75" s="6" t="e">
        <f t="shared" si="17"/>
        <v>#DIV/0!</v>
      </c>
      <c r="K75" s="7" t="e">
        <f>AVERAGE(J5:J81)</f>
        <v>#DIV/0!</v>
      </c>
      <c r="L75" s="6" t="e">
        <f t="shared" si="18"/>
        <v>#DIV/0!</v>
      </c>
      <c r="N75" s="21"/>
    </row>
    <row r="76" spans="1:14" x14ac:dyDescent="0.2">
      <c r="A76" s="2" t="s">
        <v>76</v>
      </c>
      <c r="B76" s="21">
        <f>'alle veldtijden'!C82</f>
        <v>5.2435692821699957E-3</v>
      </c>
      <c r="C76" s="3">
        <f t="shared" si="19"/>
        <v>7</v>
      </c>
      <c r="D76" s="3">
        <f t="shared" si="20"/>
        <v>33</v>
      </c>
      <c r="E76" s="4">
        <f t="shared" si="16"/>
        <v>4.4150110375275933</v>
      </c>
      <c r="G76" s="5"/>
      <c r="H76" s="5"/>
      <c r="I76" s="4" t="e">
        <f>1/((SUM(G76*60,H76))/(F3))</f>
        <v>#DIV/0!</v>
      </c>
      <c r="J76" s="6" t="e">
        <f t="shared" si="17"/>
        <v>#DIV/0!</v>
      </c>
      <c r="K76" s="7" t="e">
        <f>AVERAGE(J5:J81)</f>
        <v>#DIV/0!</v>
      </c>
      <c r="L76" s="6" t="e">
        <f t="shared" si="18"/>
        <v>#DIV/0!</v>
      </c>
      <c r="N76" s="21"/>
    </row>
    <row r="77" spans="1:14" x14ac:dyDescent="0.2">
      <c r="A77" s="2" t="s">
        <v>14</v>
      </c>
      <c r="B77" s="21">
        <f>'alle veldtijden'!C83</f>
        <v>5.1351831546276013E-3</v>
      </c>
      <c r="C77" s="3">
        <f t="shared" si="19"/>
        <v>7</v>
      </c>
      <c r="D77" s="3">
        <f t="shared" si="20"/>
        <v>24</v>
      </c>
      <c r="E77" s="4">
        <f t="shared" si="16"/>
        <v>4.5045045045045047</v>
      </c>
      <c r="G77" s="5"/>
      <c r="H77" s="5"/>
      <c r="I77" s="4" t="e">
        <f>1/((SUM(G77*60,H77))/(F3))</f>
        <v>#DIV/0!</v>
      </c>
      <c r="J77" s="6" t="e">
        <f t="shared" si="17"/>
        <v>#DIV/0!</v>
      </c>
      <c r="K77" s="7" t="e">
        <f>AVERAGE(J5:J81)</f>
        <v>#DIV/0!</v>
      </c>
      <c r="L77" s="6" t="e">
        <f t="shared" si="18"/>
        <v>#DIV/0!</v>
      </c>
      <c r="N77" s="21"/>
    </row>
    <row r="78" spans="1:14" x14ac:dyDescent="0.2">
      <c r="A78" s="2" t="s">
        <v>11</v>
      </c>
      <c r="B78" s="21">
        <f>'alle veldtijden'!C84</f>
        <v>5.8740972221688224E-3</v>
      </c>
      <c r="C78" s="3">
        <f t="shared" si="19"/>
        <v>8</v>
      </c>
      <c r="D78" s="3">
        <f t="shared" si="20"/>
        <v>28</v>
      </c>
      <c r="E78" s="4">
        <f t="shared" si="16"/>
        <v>3.9370078740157481</v>
      </c>
      <c r="G78" s="5"/>
      <c r="H78" s="5"/>
      <c r="I78" s="4" t="e">
        <f>1/((SUM(G78*60,H78))/(F3))</f>
        <v>#DIV/0!</v>
      </c>
      <c r="J78" s="6" t="e">
        <f t="shared" si="17"/>
        <v>#DIV/0!</v>
      </c>
      <c r="K78" s="7" t="e">
        <f>AVERAGE(J5:J81)</f>
        <v>#DIV/0!</v>
      </c>
      <c r="L78" s="6" t="e">
        <f t="shared" si="18"/>
        <v>#DIV/0!</v>
      </c>
      <c r="N78" s="21"/>
    </row>
    <row r="79" spans="1:14" x14ac:dyDescent="0.2">
      <c r="A79" s="2" t="s">
        <v>77</v>
      </c>
      <c r="B79" s="21">
        <f>'alle veldtijden'!C85</f>
        <v>5.8041932301562222E-3</v>
      </c>
      <c r="C79" s="3">
        <f t="shared" si="19"/>
        <v>8</v>
      </c>
      <c r="D79" s="3">
        <f t="shared" si="20"/>
        <v>21</v>
      </c>
      <c r="E79" s="4">
        <f t="shared" si="16"/>
        <v>3.992015968063872</v>
      </c>
      <c r="G79" s="5"/>
      <c r="H79" s="5"/>
      <c r="I79" s="4" t="e">
        <f>1/((SUM(G79*60,H79))/(F3))</f>
        <v>#DIV/0!</v>
      </c>
      <c r="J79" s="6" t="e">
        <f t="shared" si="17"/>
        <v>#DIV/0!</v>
      </c>
      <c r="K79" s="7" t="e">
        <f>AVERAGE(J5:J81)</f>
        <v>#DIV/0!</v>
      </c>
      <c r="L79" s="6" t="e">
        <f t="shared" si="18"/>
        <v>#DIV/0!</v>
      </c>
      <c r="N79" s="21"/>
    </row>
    <row r="80" spans="1:14" x14ac:dyDescent="0.2">
      <c r="A80" s="2" t="s">
        <v>78</v>
      </c>
      <c r="B80" s="21">
        <f>'alle veldtijden'!C86</f>
        <v>5.7062237946214154E-3</v>
      </c>
      <c r="C80" s="3">
        <f t="shared" si="19"/>
        <v>8</v>
      </c>
      <c r="D80" s="3">
        <f t="shared" si="20"/>
        <v>13</v>
      </c>
      <c r="E80" s="4">
        <f t="shared" si="16"/>
        <v>4.056795131845842</v>
      </c>
      <c r="G80" s="5"/>
      <c r="H80" s="5"/>
      <c r="I80" s="4" t="e">
        <f>1/((SUM(G80*60,H80))/(F3))</f>
        <v>#DIV/0!</v>
      </c>
      <c r="J80" s="6" t="e">
        <f t="shared" si="17"/>
        <v>#DIV/0!</v>
      </c>
      <c r="K80" s="7" t="e">
        <f>AVERAGE(J5:J81)</f>
        <v>#DIV/0!</v>
      </c>
      <c r="L80" s="6" t="e">
        <f t="shared" si="18"/>
        <v>#DIV/0!</v>
      </c>
      <c r="N80" s="21"/>
    </row>
    <row r="81" spans="1:14" x14ac:dyDescent="0.2">
      <c r="A81" s="2" t="s">
        <v>79</v>
      </c>
      <c r="B81" s="21">
        <f>'alle veldtijden'!C87</f>
        <v>5.5973579183299284E-3</v>
      </c>
      <c r="C81" s="3">
        <f t="shared" si="19"/>
        <v>8</v>
      </c>
      <c r="D81" s="3">
        <f t="shared" si="20"/>
        <v>4</v>
      </c>
      <c r="E81" s="4">
        <f t="shared" si="16"/>
        <v>4.1322314049586781</v>
      </c>
      <c r="G81" s="5"/>
      <c r="H81" s="5"/>
      <c r="I81" s="4" t="e">
        <f>1/((SUM(G81*60,H81))/(F3))</f>
        <v>#DIV/0!</v>
      </c>
      <c r="J81" s="6" t="e">
        <f t="shared" si="17"/>
        <v>#DIV/0!</v>
      </c>
      <c r="K81" s="7" t="e">
        <f>AVERAGE(J5:J81)</f>
        <v>#DIV/0!</v>
      </c>
      <c r="L81" s="6" t="e">
        <f t="shared" si="18"/>
        <v>#DIV/0!</v>
      </c>
      <c r="N81" s="21"/>
    </row>
    <row r="82" spans="1:14" x14ac:dyDescent="0.2">
      <c r="A82" s="2" t="s">
        <v>1</v>
      </c>
      <c r="B82" s="21">
        <f>'alle veldtijden'!C88</f>
        <v>6.0160629993643621E-3</v>
      </c>
      <c r="C82" s="3">
        <f t="shared" si="19"/>
        <v>8</v>
      </c>
      <c r="D82" s="3">
        <f t="shared" si="20"/>
        <v>40</v>
      </c>
      <c r="E82" s="4">
        <f t="shared" si="16"/>
        <v>3.8461538461538458</v>
      </c>
      <c r="G82" s="5"/>
      <c r="H82" s="5"/>
      <c r="I82" s="4" t="e">
        <f>1/((SUM(G82*60,H82))/(F3))</f>
        <v>#DIV/0!</v>
      </c>
      <c r="J82" s="6" t="e">
        <f t="shared" si="17"/>
        <v>#DIV/0!</v>
      </c>
      <c r="K82" s="7" t="e">
        <f>AVERAGE(J6:J82)</f>
        <v>#DIV/0!</v>
      </c>
      <c r="L82" s="6" t="e">
        <f t="shared" si="18"/>
        <v>#DIV/0!</v>
      </c>
      <c r="N82" s="21"/>
    </row>
    <row r="83" spans="1:14" x14ac:dyDescent="0.2">
      <c r="A83" s="2" t="s">
        <v>80</v>
      </c>
      <c r="B83" s="21">
        <f>'alle veldtijden'!C89</f>
        <v>5.9282995597370056E-3</v>
      </c>
      <c r="C83" s="3">
        <f t="shared" si="19"/>
        <v>8</v>
      </c>
      <c r="D83" s="3">
        <f t="shared" si="20"/>
        <v>32</v>
      </c>
      <c r="E83" s="4">
        <f>1/((SUM(C83*60,D83))/2000)</f>
        <v>3.90625</v>
      </c>
      <c r="G83" s="5"/>
      <c r="H83" s="5"/>
      <c r="I83" s="4" t="e">
        <f>1/((SUM(G83*60,H83))/(F3))</f>
        <v>#DIV/0!</v>
      </c>
      <c r="J83" s="6" t="e">
        <f>(I83/E83)*100</f>
        <v>#DIV/0!</v>
      </c>
      <c r="K83" s="7" t="e">
        <f>AVERAGE(J7:J83)</f>
        <v>#DIV/0!</v>
      </c>
      <c r="L83" s="6" t="e">
        <f>(J83-K83)</f>
        <v>#DIV/0!</v>
      </c>
      <c r="N83" s="21"/>
    </row>
    <row r="84" spans="1:14" x14ac:dyDescent="0.2">
      <c r="A84" s="2" t="s">
        <v>81</v>
      </c>
      <c r="B84" s="21">
        <f>'alle veldtijden'!C90</f>
        <v>5.8317962963998172E-3</v>
      </c>
      <c r="C84" s="3">
        <f t="shared" si="19"/>
        <v>8</v>
      </c>
      <c r="D84" s="3">
        <f t="shared" si="20"/>
        <v>24</v>
      </c>
      <c r="E84" s="4">
        <f>1/((SUM(C84*60,D84))/2000)</f>
        <v>3.9682539682539684</v>
      </c>
      <c r="G84" s="5"/>
      <c r="H84" s="5"/>
      <c r="I84" s="4" t="e">
        <f>1/((SUM(G84*60,H84))/(F3))</f>
        <v>#DIV/0!</v>
      </c>
      <c r="J84" s="6" t="e">
        <f>(I84/E84)*100</f>
        <v>#DIV/0!</v>
      </c>
      <c r="K84" s="7" t="e">
        <f>AVERAGE(J8:J84)</f>
        <v>#DIV/0!</v>
      </c>
      <c r="L84" s="6" t="e">
        <f>(J84-K84)</f>
        <v>#DIV/0!</v>
      </c>
      <c r="N84" s="21"/>
    </row>
    <row r="85" spans="1:14" x14ac:dyDescent="0.2">
      <c r="A85" s="2" t="s">
        <v>82</v>
      </c>
      <c r="B85" s="21">
        <f>'alle veldtijden'!C91</f>
        <v>5.6797132202008839E-3</v>
      </c>
      <c r="C85" s="3">
        <f t="shared" si="19"/>
        <v>8</v>
      </c>
      <c r="D85" s="3">
        <f t="shared" si="20"/>
        <v>11</v>
      </c>
      <c r="E85" s="4">
        <f>1/((SUM(C85*60,D85))/2000)</f>
        <v>4.0733197556008145</v>
      </c>
      <c r="G85" s="5"/>
      <c r="H85" s="5"/>
      <c r="I85" s="4" t="e">
        <f>1/((SUM(G85*60,H85))/(F3))</f>
        <v>#DIV/0!</v>
      </c>
      <c r="J85" s="6" t="e">
        <f>(I85/E85)*100</f>
        <v>#DIV/0!</v>
      </c>
      <c r="K85" s="7" t="e">
        <f>AVERAGE(J9:J85)</f>
        <v>#DIV/0!</v>
      </c>
      <c r="L85" s="6" t="e">
        <f>(J85-K85)</f>
        <v>#DIV/0!</v>
      </c>
      <c r="N85" s="21"/>
    </row>
  </sheetData>
  <phoneticPr fontId="6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08"/>
  <sheetViews>
    <sheetView topLeftCell="A55" workbookViewId="0">
      <pane xSplit="4" topLeftCell="BH1" activePane="topRight" state="frozen"/>
      <selection pane="topRight" activeCell="C72" sqref="C72"/>
    </sheetView>
  </sheetViews>
  <sheetFormatPr defaultRowHeight="12.75" x14ac:dyDescent="0.2"/>
  <cols>
    <col min="1" max="1" width="10.85546875" bestFit="1" customWidth="1"/>
    <col min="2" max="2" width="8.85546875" bestFit="1" customWidth="1"/>
    <col min="3" max="3" width="15.28515625" bestFit="1" customWidth="1"/>
    <col min="4" max="4" width="17.7109375" style="1" customWidth="1"/>
    <col min="5" max="7" width="9.140625" style="19" customWidth="1"/>
    <col min="38" max="43" width="9.140625" style="19" customWidth="1"/>
    <col min="49" max="49" width="10.140625" bestFit="1" customWidth="1"/>
    <col min="50" max="53" width="9.140625" style="275" customWidth="1"/>
    <col min="58" max="61" width="9.140625" style="383" customWidth="1"/>
    <col min="62" max="65" width="9.140625" style="368" customWidth="1"/>
    <col min="69" max="69" width="9.5703125" style="423" customWidth="1"/>
    <col min="70" max="72" width="9.140625" style="526"/>
  </cols>
  <sheetData>
    <row r="1" spans="1:72" ht="13.5" thickBot="1" x14ac:dyDescent="0.25">
      <c r="A1" s="62"/>
      <c r="B1" s="365"/>
      <c r="C1" s="365"/>
      <c r="D1" s="366"/>
      <c r="E1" s="240">
        <v>1997</v>
      </c>
      <c r="F1" s="241"/>
      <c r="G1" s="242"/>
      <c r="H1" s="63">
        <v>1998</v>
      </c>
      <c r="I1" s="63"/>
      <c r="J1" s="64"/>
      <c r="K1" s="65">
        <v>1999</v>
      </c>
      <c r="L1" s="66"/>
      <c r="M1" s="66"/>
      <c r="N1" s="67"/>
      <c r="O1" s="68">
        <v>2000</v>
      </c>
      <c r="P1" s="68"/>
      <c r="Q1" s="69"/>
      <c r="R1" s="70">
        <v>2002</v>
      </c>
      <c r="S1" s="70"/>
      <c r="T1" s="70"/>
      <c r="U1" s="71"/>
      <c r="V1" s="72">
        <v>2003</v>
      </c>
      <c r="W1" s="72"/>
      <c r="X1" s="72"/>
      <c r="Y1" s="73"/>
      <c r="Z1" s="74">
        <v>2004</v>
      </c>
      <c r="AA1" s="75"/>
      <c r="AB1" s="75"/>
      <c r="AC1" s="76"/>
      <c r="AD1" s="77">
        <v>2005</v>
      </c>
      <c r="AE1" s="78"/>
      <c r="AF1" s="78"/>
      <c r="AG1" s="78"/>
      <c r="AH1" s="79">
        <v>2006</v>
      </c>
      <c r="AI1" s="80"/>
      <c r="AJ1" s="80"/>
      <c r="AK1" s="80"/>
      <c r="AL1" s="81">
        <v>2007</v>
      </c>
      <c r="AM1" s="82" t="s">
        <v>98</v>
      </c>
      <c r="AN1" s="82"/>
      <c r="AO1" s="83"/>
      <c r="AP1" s="84">
        <v>2008</v>
      </c>
      <c r="AQ1" s="84"/>
      <c r="AR1" s="84"/>
      <c r="AS1" s="85"/>
      <c r="AT1" s="86">
        <v>2009</v>
      </c>
      <c r="AU1" s="87"/>
      <c r="AV1" s="87"/>
      <c r="AW1" s="88"/>
      <c r="AX1" s="257">
        <v>2010</v>
      </c>
      <c r="AY1" s="258"/>
      <c r="AZ1" s="258"/>
      <c r="BA1" s="259"/>
      <c r="BB1" s="89">
        <v>2011</v>
      </c>
      <c r="BC1" s="90"/>
      <c r="BD1" s="90"/>
      <c r="BE1" s="91"/>
      <c r="BF1" s="384">
        <v>2012</v>
      </c>
      <c r="BG1" s="385"/>
      <c r="BH1" s="385"/>
      <c r="BI1" s="386"/>
      <c r="BJ1" s="387">
        <v>2013</v>
      </c>
      <c r="BK1" s="388"/>
      <c r="BL1" s="370"/>
      <c r="BM1" s="370"/>
      <c r="BN1" s="391">
        <v>2014</v>
      </c>
      <c r="BO1" s="392"/>
      <c r="BP1" s="392"/>
      <c r="BQ1" s="421"/>
      <c r="BR1" s="520">
        <v>2015</v>
      </c>
      <c r="BS1" s="521"/>
      <c r="BT1" s="521"/>
    </row>
    <row r="2" spans="1:72" x14ac:dyDescent="0.2">
      <c r="A2" s="305" t="s">
        <v>83</v>
      </c>
      <c r="B2" s="295" t="s">
        <v>84</v>
      </c>
      <c r="C2" s="363"/>
      <c r="D2" s="92"/>
      <c r="E2" s="243" t="s">
        <v>85</v>
      </c>
      <c r="F2" s="244" t="s">
        <v>86</v>
      </c>
      <c r="G2" s="245" t="s">
        <v>87</v>
      </c>
      <c r="H2" s="93" t="s">
        <v>85</v>
      </c>
      <c r="I2" s="94" t="s">
        <v>86</v>
      </c>
      <c r="J2" s="95" t="s">
        <v>87</v>
      </c>
      <c r="K2" s="96" t="s">
        <v>85</v>
      </c>
      <c r="L2" s="97" t="s">
        <v>88</v>
      </c>
      <c r="M2" s="97" t="s">
        <v>86</v>
      </c>
      <c r="N2" s="98" t="s">
        <v>87</v>
      </c>
      <c r="O2" s="99" t="s">
        <v>85</v>
      </c>
      <c r="P2" s="100" t="s">
        <v>86</v>
      </c>
      <c r="Q2" s="101" t="s">
        <v>87</v>
      </c>
      <c r="R2" s="102" t="s">
        <v>85</v>
      </c>
      <c r="S2" s="103" t="s">
        <v>86</v>
      </c>
      <c r="T2" s="103" t="s">
        <v>89</v>
      </c>
      <c r="U2" s="104" t="s">
        <v>87</v>
      </c>
      <c r="V2" s="105" t="s">
        <v>85</v>
      </c>
      <c r="W2" s="106" t="s">
        <v>86</v>
      </c>
      <c r="X2" s="106" t="s">
        <v>88</v>
      </c>
      <c r="Y2" s="107" t="s">
        <v>87</v>
      </c>
      <c r="Z2" s="108" t="s">
        <v>90</v>
      </c>
      <c r="AA2" s="109" t="s">
        <v>86</v>
      </c>
      <c r="AB2" s="110" t="s">
        <v>88</v>
      </c>
      <c r="AC2" s="111" t="s">
        <v>87</v>
      </c>
      <c r="AD2" s="112" t="s">
        <v>85</v>
      </c>
      <c r="AE2" s="113" t="s">
        <v>86</v>
      </c>
      <c r="AF2" s="113" t="s">
        <v>88</v>
      </c>
      <c r="AG2" s="114" t="s">
        <v>87</v>
      </c>
      <c r="AH2" s="93" t="s">
        <v>85</v>
      </c>
      <c r="AI2" s="94" t="s">
        <v>86</v>
      </c>
      <c r="AJ2" s="94" t="s">
        <v>88</v>
      </c>
      <c r="AK2" s="95" t="s">
        <v>87</v>
      </c>
      <c r="AL2" s="108" t="s">
        <v>85</v>
      </c>
      <c r="AM2" s="110" t="s">
        <v>86</v>
      </c>
      <c r="AN2" s="110" t="s">
        <v>88</v>
      </c>
      <c r="AO2" s="111" t="s">
        <v>87</v>
      </c>
      <c r="AP2" s="115" t="s">
        <v>85</v>
      </c>
      <c r="AQ2" s="116" t="s">
        <v>86</v>
      </c>
      <c r="AR2" s="116" t="s">
        <v>88</v>
      </c>
      <c r="AS2" s="117" t="s">
        <v>87</v>
      </c>
      <c r="AT2" s="86" t="s">
        <v>88</v>
      </c>
      <c r="AU2" s="118" t="s">
        <v>86</v>
      </c>
      <c r="AV2" s="118" t="s">
        <v>85</v>
      </c>
      <c r="AW2" s="88" t="s">
        <v>87</v>
      </c>
      <c r="AX2" s="260" t="s">
        <v>88</v>
      </c>
      <c r="AY2" s="261" t="s">
        <v>99</v>
      </c>
      <c r="AZ2" s="261" t="s">
        <v>86</v>
      </c>
      <c r="BA2" s="262" t="s">
        <v>87</v>
      </c>
      <c r="BB2" s="119" t="s">
        <v>100</v>
      </c>
      <c r="BC2" s="120" t="s">
        <v>99</v>
      </c>
      <c r="BD2" s="120" t="s">
        <v>86</v>
      </c>
      <c r="BE2" s="121" t="s">
        <v>87</v>
      </c>
      <c r="BF2" s="371" t="s">
        <v>100</v>
      </c>
      <c r="BG2" s="372" t="s">
        <v>101</v>
      </c>
      <c r="BH2" s="372" t="s">
        <v>86</v>
      </c>
      <c r="BI2" s="373" t="s">
        <v>87</v>
      </c>
      <c r="BJ2" s="374" t="s">
        <v>100</v>
      </c>
      <c r="BK2" s="375" t="s">
        <v>101</v>
      </c>
      <c r="BL2" s="375" t="s">
        <v>86</v>
      </c>
      <c r="BM2" s="393" t="s">
        <v>87</v>
      </c>
      <c r="BN2" s="403" t="s">
        <v>99</v>
      </c>
      <c r="BO2" s="406" t="s">
        <v>100</v>
      </c>
      <c r="BP2" s="406" t="s">
        <v>86</v>
      </c>
      <c r="BQ2" s="421" t="s">
        <v>87</v>
      </c>
      <c r="BR2" s="521" t="s">
        <v>100</v>
      </c>
      <c r="BS2" s="521" t="s">
        <v>86</v>
      </c>
      <c r="BT2" s="521" t="s">
        <v>87</v>
      </c>
    </row>
    <row r="3" spans="1:72" ht="13.5" thickBot="1" x14ac:dyDescent="0.25">
      <c r="A3" s="306"/>
      <c r="B3" s="295"/>
      <c r="C3" s="364" t="s">
        <v>91</v>
      </c>
      <c r="D3" s="92" t="s">
        <v>173</v>
      </c>
      <c r="E3" s="246"/>
      <c r="F3" s="247"/>
      <c r="G3" s="248"/>
      <c r="H3" s="122"/>
      <c r="I3" s="123"/>
      <c r="J3" s="124"/>
      <c r="K3" s="125"/>
      <c r="L3" s="126"/>
      <c r="M3" s="126"/>
      <c r="N3" s="127"/>
      <c r="O3" s="128"/>
      <c r="P3" s="129"/>
      <c r="Q3" s="130"/>
      <c r="R3" s="131"/>
      <c r="S3" s="132"/>
      <c r="T3" s="133"/>
      <c r="U3" s="134"/>
      <c r="V3" s="135"/>
      <c r="W3" s="136"/>
      <c r="X3" s="136"/>
      <c r="Y3" s="137"/>
      <c r="Z3" s="138"/>
      <c r="AA3" s="139"/>
      <c r="AB3" s="140"/>
      <c r="AC3" s="141"/>
      <c r="AD3" s="142"/>
      <c r="AE3" s="143"/>
      <c r="AF3" s="143"/>
      <c r="AG3" s="144"/>
      <c r="AH3" s="122"/>
      <c r="AI3" s="123"/>
      <c r="AJ3" s="123"/>
      <c r="AK3" s="124"/>
      <c r="AL3" s="138"/>
      <c r="AM3" s="140"/>
      <c r="AN3" s="145"/>
      <c r="AO3" s="141"/>
      <c r="AP3" s="146"/>
      <c r="AQ3" s="147"/>
      <c r="AR3" s="147" t="s">
        <v>97</v>
      </c>
      <c r="AS3" s="148"/>
      <c r="AT3" s="149"/>
      <c r="AU3" s="150"/>
      <c r="AV3" s="150"/>
      <c r="AW3" s="151"/>
      <c r="AX3" s="263"/>
      <c r="AY3" s="264"/>
      <c r="AZ3" s="264"/>
      <c r="BA3" s="265"/>
      <c r="BB3" s="152"/>
      <c r="BC3" s="153"/>
      <c r="BD3" s="153"/>
      <c r="BE3" s="154"/>
      <c r="BF3" s="376"/>
      <c r="BG3" s="377"/>
      <c r="BH3" s="377"/>
      <c r="BI3" s="378"/>
      <c r="BJ3" s="379"/>
      <c r="BK3" s="380"/>
      <c r="BL3" s="380"/>
      <c r="BM3" s="394"/>
      <c r="BN3" s="409"/>
      <c r="BO3" s="410"/>
      <c r="BP3" s="410"/>
      <c r="BQ3" s="422"/>
      <c r="BR3" s="521"/>
      <c r="BS3" s="521"/>
      <c r="BT3" s="521"/>
    </row>
    <row r="4" spans="1:72" ht="13.5" thickBot="1" x14ac:dyDescent="0.25">
      <c r="A4" s="304" t="s">
        <v>22</v>
      </c>
      <c r="B4" s="361">
        <f>MIN(E4:BT4)</f>
        <v>4.0393518518518521E-3</v>
      </c>
      <c r="C4" s="367">
        <f>AVERAGE(E4:BT4)</f>
        <v>4.2837690632657579E-3</v>
      </c>
      <c r="D4" s="301">
        <f>AVERAGE(BB4:BT4)</f>
        <v>4.267618312757202E-3</v>
      </c>
      <c r="E4" s="298"/>
      <c r="F4" s="249"/>
      <c r="G4" s="250"/>
      <c r="H4" s="155"/>
      <c r="I4" s="156"/>
      <c r="J4" s="157"/>
      <c r="K4" s="158"/>
      <c r="L4" s="159"/>
      <c r="M4" s="159"/>
      <c r="N4" s="160"/>
      <c r="O4" s="161"/>
      <c r="P4" s="162"/>
      <c r="Q4" s="163"/>
      <c r="R4" s="164">
        <v>4.2824074080269996E-3</v>
      </c>
      <c r="S4" s="165">
        <v>4.1435185194130001E-3</v>
      </c>
      <c r="T4" s="165">
        <v>4.5254629621919997E-3</v>
      </c>
      <c r="U4" s="166">
        <v>4.1203703694920003E-3</v>
      </c>
      <c r="V4" s="167">
        <v>4.4328703697829996E-3</v>
      </c>
      <c r="W4" s="168">
        <v>4.0972222232090001E-3</v>
      </c>
      <c r="X4" s="168">
        <v>4.2245370386809998E-3</v>
      </c>
      <c r="Y4" s="169">
        <v>4.1550925925549998E-3</v>
      </c>
      <c r="Z4" s="170">
        <v>4.2592592581059997E-3</v>
      </c>
      <c r="AA4" s="171">
        <v>4.1782407424759997E-3</v>
      </c>
      <c r="AB4" s="172">
        <v>4.2245370386809998E-3</v>
      </c>
      <c r="AC4" s="173">
        <v>4.1087962963499997E-3</v>
      </c>
      <c r="AD4" s="174">
        <v>4.4907407391290002E-3</v>
      </c>
      <c r="AE4" s="175"/>
      <c r="AF4" s="175">
        <v>4.1666666656970004E-3</v>
      </c>
      <c r="AG4" s="176">
        <v>4.1203703694920003E-3</v>
      </c>
      <c r="AH4" s="155">
        <v>4.2592592581059997E-3</v>
      </c>
      <c r="AI4" s="156"/>
      <c r="AJ4" s="156">
        <v>4.1087962963499997E-3</v>
      </c>
      <c r="AK4" s="157">
        <v>4.467592592846E-3</v>
      </c>
      <c r="AL4" s="170">
        <v>5.4745370362069999E-3</v>
      </c>
      <c r="AM4" s="172">
        <v>4.0625000001459997E-3</v>
      </c>
      <c r="AN4" s="172">
        <v>4.5138888890510001E-3</v>
      </c>
      <c r="AO4" s="173">
        <v>4.0625000001459997E-3</v>
      </c>
      <c r="AP4" s="177">
        <v>4.6412037045229998E-3</v>
      </c>
      <c r="AQ4" s="178">
        <v>4.20138888876E-3</v>
      </c>
      <c r="AR4" s="178"/>
      <c r="AS4" s="179">
        <v>4.2245370386809998E-3</v>
      </c>
      <c r="AT4" s="180">
        <v>4.1550925925549998E-3</v>
      </c>
      <c r="AU4" s="181">
        <v>4.5023148159090004E-3</v>
      </c>
      <c r="AV4" s="181">
        <v>4.20138888876E-3</v>
      </c>
      <c r="AW4" s="182">
        <v>4.1087962963499997E-3</v>
      </c>
      <c r="AX4" s="266">
        <v>4.3750000004369998E-3</v>
      </c>
      <c r="AY4" s="267">
        <v>4.31712963109E-3</v>
      </c>
      <c r="AZ4" s="267">
        <v>4.3055555543109999E-3</v>
      </c>
      <c r="BA4" s="268">
        <v>4.1435185194130001E-3</v>
      </c>
      <c r="BB4" s="183">
        <v>4.4560185185185189E-3</v>
      </c>
      <c r="BC4" s="184">
        <v>4.2013888888888891E-3</v>
      </c>
      <c r="BD4" s="184">
        <v>4.6064814814814814E-3</v>
      </c>
      <c r="BE4" s="185">
        <v>4.1203703703703706E-3</v>
      </c>
      <c r="BF4" s="186">
        <v>4.1898148148148146E-3</v>
      </c>
      <c r="BG4" s="187">
        <v>4.0856481481481481E-3</v>
      </c>
      <c r="BH4" s="187">
        <v>4.31712962962963E-3</v>
      </c>
      <c r="BI4" s="188">
        <v>4.0856481481481481E-3</v>
      </c>
      <c r="BJ4" s="369">
        <v>4.4675925925925933E-3</v>
      </c>
      <c r="BK4" s="307">
        <v>4.8148148148148152E-3</v>
      </c>
      <c r="BL4" s="307">
        <v>4.4212962962962956E-3</v>
      </c>
      <c r="BM4" s="395">
        <v>4.2939814814814811E-3</v>
      </c>
      <c r="BN4" s="431"/>
      <c r="BO4" s="414">
        <v>4.1435185185185186E-3</v>
      </c>
      <c r="BP4" s="429">
        <v>4.1666666666666666E-3</v>
      </c>
      <c r="BQ4" s="427">
        <v>4.0624999999999993E-3</v>
      </c>
      <c r="BR4" s="521">
        <v>4.2939814814814811E-3</v>
      </c>
      <c r="BS4" s="521">
        <v>4.0393518518518521E-3</v>
      </c>
      <c r="BT4" s="521">
        <v>4.0509259259259257E-3</v>
      </c>
    </row>
    <row r="5" spans="1:72" ht="13.5" thickBot="1" x14ac:dyDescent="0.25">
      <c r="A5" s="389" t="s">
        <v>20</v>
      </c>
      <c r="B5" s="361">
        <f t="shared" ref="B5:B18" si="0">MIN(E5:BT5)</f>
        <v>4.108796296296297E-3</v>
      </c>
      <c r="C5" s="367">
        <f t="shared" ref="C5:C68" si="1">AVERAGE(E5:BT5)</f>
        <v>4.2581208257651574E-3</v>
      </c>
      <c r="D5" s="301">
        <f t="shared" ref="D5:D67" si="2">AVERAGE(BB5:BT5)</f>
        <v>4.2613017429193895E-3</v>
      </c>
      <c r="E5" s="298">
        <v>4.4097222235000002E-3</v>
      </c>
      <c r="F5" s="249">
        <v>4.3055555543109999E-3</v>
      </c>
      <c r="G5" s="250">
        <v>4.2708333348859999E-3</v>
      </c>
      <c r="H5" s="155">
        <v>4.3055555543109999E-3</v>
      </c>
      <c r="I5" s="156">
        <v>4.1087962963499997E-3</v>
      </c>
      <c r="J5" s="157">
        <v>4.1782407424759997E-3</v>
      </c>
      <c r="K5" s="158">
        <v>4.3634259272950001E-3</v>
      </c>
      <c r="L5" s="159">
        <v>4.1087962963499997E-3</v>
      </c>
      <c r="M5" s="159">
        <v>4.2129629619009996E-3</v>
      </c>
      <c r="N5" s="160">
        <v>4.1666666656970004E-3</v>
      </c>
      <c r="O5" s="161">
        <v>4.1666666656970004E-3</v>
      </c>
      <c r="P5" s="162"/>
      <c r="Q5" s="163"/>
      <c r="R5" s="164">
        <v>4.2708333348859999E-3</v>
      </c>
      <c r="S5" s="165">
        <v>4.1550925925549998E-3</v>
      </c>
      <c r="T5" s="165">
        <v>4.3518518505149999E-3</v>
      </c>
      <c r="U5" s="166">
        <v>4.131944442634E-3</v>
      </c>
      <c r="V5" s="167">
        <v>4.2245370386809998E-3</v>
      </c>
      <c r="W5" s="168">
        <v>4.2129629619009996E-3</v>
      </c>
      <c r="X5" s="168">
        <v>4.2245370386809998E-3</v>
      </c>
      <c r="Y5" s="169">
        <v>4.2245370386809998E-3</v>
      </c>
      <c r="Z5" s="170">
        <v>4.4097222235000002E-3</v>
      </c>
      <c r="AA5" s="171">
        <v>4.2824074080269996E-3</v>
      </c>
      <c r="AB5" s="172">
        <v>4.2592592581059997E-3</v>
      </c>
      <c r="AC5" s="173">
        <v>4.3055555543109999E-3</v>
      </c>
      <c r="AD5" s="174">
        <v>4.4212962966409999E-3</v>
      </c>
      <c r="AE5" s="175"/>
      <c r="AF5" s="175">
        <v>4.2361111118230004E-3</v>
      </c>
      <c r="AG5" s="176">
        <v>4.247685184964E-3</v>
      </c>
      <c r="AH5" s="155">
        <v>4.2708333348859999E-3</v>
      </c>
      <c r="AI5" s="156"/>
      <c r="AJ5" s="156">
        <v>4.2592592581059997E-3</v>
      </c>
      <c r="AK5" s="157">
        <v>4.4560185197040003E-3</v>
      </c>
      <c r="AL5" s="170">
        <v>4.467592592846E-3</v>
      </c>
      <c r="AM5" s="172">
        <v>4.1666666656970004E-3</v>
      </c>
      <c r="AN5" s="172">
        <v>4.1666666656970004E-3</v>
      </c>
      <c r="AO5" s="173">
        <v>4.2129629619009996E-3</v>
      </c>
      <c r="AP5" s="177">
        <v>4.687500000728E-3</v>
      </c>
      <c r="AQ5" s="178">
        <v>4.2939814811690001E-3</v>
      </c>
      <c r="AR5" s="178"/>
      <c r="AS5" s="179">
        <v>4.247685184964E-3</v>
      </c>
      <c r="AT5" s="180">
        <v>4.1550925925549998E-3</v>
      </c>
      <c r="AU5" s="181">
        <v>4.2824074080269996E-3</v>
      </c>
      <c r="AV5" s="181">
        <v>4.2129629619009996E-3</v>
      </c>
      <c r="AW5" s="182">
        <v>4.2592592581059997E-3</v>
      </c>
      <c r="AX5" s="266">
        <v>4.1782407424759997E-3</v>
      </c>
      <c r="AY5" s="267">
        <v>4.1666666656970004E-3</v>
      </c>
      <c r="AZ5" s="267">
        <v>4.1550925925549998E-3</v>
      </c>
      <c r="BA5" s="268">
        <v>4.1087962963499997E-3</v>
      </c>
      <c r="BB5" s="183">
        <v>4.363425925925926E-3</v>
      </c>
      <c r="BC5" s="184">
        <v>4.155092592592593E-3</v>
      </c>
      <c r="BD5" s="184">
        <v>4.340277777777778E-3</v>
      </c>
      <c r="BE5" s="185">
        <v>4.2708333333333339E-3</v>
      </c>
      <c r="BF5" s="189">
        <v>4.1435185185185186E-3</v>
      </c>
      <c r="BG5" s="190">
        <v>4.2245370370370371E-3</v>
      </c>
      <c r="BH5" s="190">
        <v>4.2939814814814811E-3</v>
      </c>
      <c r="BI5" s="191">
        <v>4.1666666666666666E-3</v>
      </c>
      <c r="BJ5" s="308">
        <v>4.1898148148148146E-3</v>
      </c>
      <c r="BK5" s="309">
        <v>4.5949074074074078E-3</v>
      </c>
      <c r="BL5" s="309">
        <v>4.4444444444444444E-3</v>
      </c>
      <c r="BM5" s="396">
        <v>4.3518518518518515E-3</v>
      </c>
      <c r="BN5" s="434"/>
      <c r="BO5" s="414">
        <v>4.155092592592593E-3</v>
      </c>
      <c r="BP5" s="416">
        <v>4.3518518518518515E-3</v>
      </c>
      <c r="BQ5" s="427">
        <v>4.108796296296297E-3</v>
      </c>
      <c r="BR5" s="521"/>
      <c r="BS5" s="521">
        <v>4.1782407407407402E-3</v>
      </c>
      <c r="BT5" s="521">
        <v>4.108796296296297E-3</v>
      </c>
    </row>
    <row r="6" spans="1:72" ht="13.5" thickBot="1" x14ac:dyDescent="0.25">
      <c r="A6" s="389" t="s">
        <v>23</v>
      </c>
      <c r="B6" s="361">
        <f t="shared" si="0"/>
        <v>4.0856481464289999E-3</v>
      </c>
      <c r="C6" s="367">
        <f t="shared" si="1"/>
        <v>4.2156339029763845E-3</v>
      </c>
      <c r="D6" s="301"/>
      <c r="E6" s="298">
        <v>4.5949074083179997E-3</v>
      </c>
      <c r="F6" s="249">
        <v>4.0856481464289999E-3</v>
      </c>
      <c r="G6" s="250">
        <v>4.1203703694920003E-3</v>
      </c>
      <c r="H6" s="155">
        <v>4.2129629619009996E-3</v>
      </c>
      <c r="I6" s="156">
        <v>4.1087962963499997E-3</v>
      </c>
      <c r="J6" s="157">
        <v>4.1435185194130001E-3</v>
      </c>
      <c r="K6" s="158">
        <v>4.4212962966409999E-3</v>
      </c>
      <c r="L6" s="159">
        <v>4.1203703694920003E-3</v>
      </c>
      <c r="M6" s="159">
        <v>4.1203703694920003E-3</v>
      </c>
      <c r="N6" s="160">
        <v>4.2708333348859999E-3</v>
      </c>
      <c r="O6" s="161">
        <v>4.31712963109E-3</v>
      </c>
      <c r="P6" s="162">
        <v>4.0856481464289999E-3</v>
      </c>
      <c r="Q6" s="163">
        <v>4.20138888876E-3</v>
      </c>
      <c r="R6" s="164"/>
      <c r="S6" s="165"/>
      <c r="T6" s="165"/>
      <c r="U6" s="166"/>
      <c r="V6" s="167"/>
      <c r="W6" s="168"/>
      <c r="X6" s="168"/>
      <c r="Y6" s="169"/>
      <c r="Z6" s="170"/>
      <c r="AA6" s="171"/>
      <c r="AB6" s="172"/>
      <c r="AC6" s="173"/>
      <c r="AD6" s="174"/>
      <c r="AE6" s="175"/>
      <c r="AF6" s="175"/>
      <c r="AG6" s="176"/>
      <c r="AH6" s="155"/>
      <c r="AI6" s="156"/>
      <c r="AJ6" s="156"/>
      <c r="AK6" s="157"/>
      <c r="AL6" s="170"/>
      <c r="AM6" s="172"/>
      <c r="AN6" s="172"/>
      <c r="AO6" s="173"/>
      <c r="AP6" s="177"/>
      <c r="AQ6" s="178"/>
      <c r="AR6" s="178"/>
      <c r="AS6" s="179"/>
      <c r="AT6" s="180"/>
      <c r="AU6" s="181"/>
      <c r="AV6" s="181"/>
      <c r="AW6" s="182"/>
      <c r="AX6" s="266"/>
      <c r="AY6" s="267"/>
      <c r="AZ6" s="267"/>
      <c r="BA6" s="268"/>
      <c r="BB6" s="183"/>
      <c r="BC6" s="184"/>
      <c r="BD6" s="184"/>
      <c r="BE6" s="185"/>
      <c r="BF6" s="189"/>
      <c r="BG6" s="190"/>
      <c r="BH6" s="190"/>
      <c r="BI6" s="191"/>
      <c r="BJ6" s="308"/>
      <c r="BK6" s="309"/>
      <c r="BL6" s="309"/>
      <c r="BM6" s="396"/>
      <c r="BN6" s="435"/>
      <c r="BO6" s="407"/>
      <c r="BP6" s="407"/>
      <c r="BQ6" s="424"/>
      <c r="BR6" s="521"/>
      <c r="BS6" s="521"/>
      <c r="BT6" s="521"/>
    </row>
    <row r="7" spans="1:72" ht="13.5" thickBot="1" x14ac:dyDescent="0.25">
      <c r="A7" s="389" t="s">
        <v>24</v>
      </c>
      <c r="B7" s="361">
        <f t="shared" si="0"/>
        <v>3.981481480878E-3</v>
      </c>
      <c r="C7" s="367">
        <f t="shared" si="1"/>
        <v>4.1965663579808321E-3</v>
      </c>
      <c r="D7" s="301"/>
      <c r="E7" s="298">
        <v>4.5023148159090004E-3</v>
      </c>
      <c r="F7" s="249">
        <v>4.2592592581059997E-3</v>
      </c>
      <c r="G7" s="250">
        <v>4.2592592581059997E-3</v>
      </c>
      <c r="H7" s="155">
        <v>4.2824074080269996E-3</v>
      </c>
      <c r="I7" s="156">
        <v>4.20138888876E-3</v>
      </c>
      <c r="J7" s="157">
        <v>4.0277777770830001E-3</v>
      </c>
      <c r="K7" s="158">
        <v>4.2245370386809998E-3</v>
      </c>
      <c r="L7" s="159">
        <v>4.1898148156180003E-3</v>
      </c>
      <c r="M7" s="159">
        <v>4.0972222232090001E-3</v>
      </c>
      <c r="N7" s="160">
        <v>3.981481480878E-3</v>
      </c>
      <c r="O7" s="161">
        <v>4.2129629619009996E-3</v>
      </c>
      <c r="P7" s="162"/>
      <c r="Q7" s="163">
        <v>4.1203703694920003E-3</v>
      </c>
      <c r="R7" s="164"/>
      <c r="S7" s="165"/>
      <c r="T7" s="165"/>
      <c r="U7" s="166"/>
      <c r="V7" s="167"/>
      <c r="W7" s="168"/>
      <c r="X7" s="168"/>
      <c r="Y7" s="169"/>
      <c r="Z7" s="170"/>
      <c r="AA7" s="171"/>
      <c r="AB7" s="172"/>
      <c r="AC7" s="173"/>
      <c r="AD7" s="174"/>
      <c r="AE7" s="175"/>
      <c r="AF7" s="175"/>
      <c r="AG7" s="176"/>
      <c r="AH7" s="155"/>
      <c r="AI7" s="156"/>
      <c r="AJ7" s="156"/>
      <c r="AK7" s="157"/>
      <c r="AL7" s="170"/>
      <c r="AM7" s="172"/>
      <c r="AN7" s="172"/>
      <c r="AO7" s="173"/>
      <c r="AP7" s="177"/>
      <c r="AQ7" s="178"/>
      <c r="AR7" s="178"/>
      <c r="AS7" s="179"/>
      <c r="AT7" s="180"/>
      <c r="AU7" s="181"/>
      <c r="AV7" s="181"/>
      <c r="AW7" s="182"/>
      <c r="AX7" s="266"/>
      <c r="AY7" s="267"/>
      <c r="AZ7" s="267"/>
      <c r="BA7" s="268"/>
      <c r="BB7" s="183"/>
      <c r="BC7" s="184"/>
      <c r="BD7" s="184"/>
      <c r="BE7" s="185"/>
      <c r="BF7" s="189"/>
      <c r="BG7" s="190"/>
      <c r="BH7" s="190"/>
      <c r="BI7" s="191"/>
      <c r="BJ7" s="308"/>
      <c r="BK7" s="309"/>
      <c r="BL7" s="309"/>
      <c r="BM7" s="396"/>
      <c r="BN7" s="404"/>
      <c r="BO7" s="407"/>
      <c r="BP7" s="407"/>
      <c r="BQ7" s="424"/>
      <c r="BR7" s="521"/>
      <c r="BS7" s="521"/>
      <c r="BT7" s="521"/>
    </row>
    <row r="8" spans="1:72" ht="13.5" thickBot="1" x14ac:dyDescent="0.25">
      <c r="A8" s="389" t="s">
        <v>25</v>
      </c>
      <c r="B8" s="361">
        <f t="shared" si="0"/>
        <v>3.7962962962962963E-3</v>
      </c>
      <c r="C8" s="367">
        <f t="shared" si="1"/>
        <v>4.0644734774964563E-3</v>
      </c>
      <c r="D8" s="301">
        <f t="shared" si="2"/>
        <v>4.1011188271604946E-3</v>
      </c>
      <c r="E8" s="298">
        <v>4.31712963109E-3</v>
      </c>
      <c r="F8" s="249">
        <v>3.9930555540199997E-3</v>
      </c>
      <c r="G8" s="250"/>
      <c r="H8" s="155">
        <v>4.0393518502239998E-3</v>
      </c>
      <c r="I8" s="156">
        <v>3.9467592578149996E-3</v>
      </c>
      <c r="J8" s="157"/>
      <c r="K8" s="158">
        <v>4.1203703694920003E-3</v>
      </c>
      <c r="L8" s="159">
        <v>4.0277777770830001E-3</v>
      </c>
      <c r="M8" s="159">
        <v>3.8888888884680002E-3</v>
      </c>
      <c r="N8" s="160"/>
      <c r="O8" s="161">
        <v>4.0046296307989998E-3</v>
      </c>
      <c r="P8" s="162"/>
      <c r="Q8" s="163">
        <v>4.0856481464289999E-3</v>
      </c>
      <c r="R8" s="164">
        <v>4.0856481464289999E-3</v>
      </c>
      <c r="S8" s="165">
        <v>3.9930555540199997E-3</v>
      </c>
      <c r="T8" s="165">
        <v>3.9236111115320002E-3</v>
      </c>
      <c r="U8" s="166">
        <v>3.9583333345939997E-3</v>
      </c>
      <c r="V8" s="167">
        <v>3.9236111115320002E-3</v>
      </c>
      <c r="W8" s="168">
        <v>3.8541666654059998E-3</v>
      </c>
      <c r="X8" s="168">
        <v>4.0625000001459997E-3</v>
      </c>
      <c r="Y8" s="169">
        <v>4.0393518502239998E-3</v>
      </c>
      <c r="Z8" s="170">
        <v>4.1087962963499997E-3</v>
      </c>
      <c r="AA8" s="171">
        <v>4.1203703694920003E-3</v>
      </c>
      <c r="AB8" s="172">
        <v>4.050925927004E-3</v>
      </c>
      <c r="AC8" s="173">
        <v>4.0740740732870002E-3</v>
      </c>
      <c r="AD8" s="174"/>
      <c r="AE8" s="175"/>
      <c r="AF8" s="175">
        <v>3.8888888884680002E-3</v>
      </c>
      <c r="AG8" s="176">
        <v>4.0625000001459997E-3</v>
      </c>
      <c r="AH8" s="155">
        <v>4.1087962963499997E-3</v>
      </c>
      <c r="AI8" s="156"/>
      <c r="AJ8" s="156">
        <v>4.0625000001459997E-3</v>
      </c>
      <c r="AK8" s="157">
        <v>4.2129629619009996E-3</v>
      </c>
      <c r="AL8" s="170">
        <v>4.6759259275860002E-3</v>
      </c>
      <c r="AM8" s="172">
        <v>3.9236111115320002E-3</v>
      </c>
      <c r="AN8" s="172">
        <v>3.9930555540199997E-3</v>
      </c>
      <c r="AO8" s="173">
        <v>4.0740740732870002E-3</v>
      </c>
      <c r="AP8" s="177">
        <v>4.5949074083179997E-3</v>
      </c>
      <c r="AQ8" s="178">
        <v>4.0046296307989998E-3</v>
      </c>
      <c r="AR8" s="178"/>
      <c r="AS8" s="179">
        <v>4.050925927004E-3</v>
      </c>
      <c r="AT8" s="180">
        <v>4.0162037039410004E-3</v>
      </c>
      <c r="AU8" s="181">
        <v>4.0625000001459997E-3</v>
      </c>
      <c r="AV8" s="181">
        <v>4.0393518502239998E-3</v>
      </c>
      <c r="AW8" s="182">
        <v>3.981481480878E-3</v>
      </c>
      <c r="AX8" s="266">
        <v>3.8888888884680002E-3</v>
      </c>
      <c r="AY8" s="267">
        <v>3.9467592578149996E-3</v>
      </c>
      <c r="AZ8" s="267">
        <v>3.9004629616099999E-3</v>
      </c>
      <c r="BA8" s="268">
        <v>3.8773148153270001E-3</v>
      </c>
      <c r="BB8" s="183">
        <v>4.1435185185185186E-3</v>
      </c>
      <c r="BC8" s="184">
        <v>3.8773148148148143E-3</v>
      </c>
      <c r="BD8" s="184">
        <v>4.155092592592593E-3</v>
      </c>
      <c r="BE8" s="185">
        <v>4.0509259259259257E-3</v>
      </c>
      <c r="BF8" s="189">
        <v>4.5525462962962967E-3</v>
      </c>
      <c r="BG8" s="190">
        <v>3.9978009259259255E-3</v>
      </c>
      <c r="BH8" s="190">
        <v>4.0430555555555558E-3</v>
      </c>
      <c r="BI8" s="191">
        <v>3.9868055555555551E-3</v>
      </c>
      <c r="BJ8" s="308">
        <v>3.9797453703703705E-3</v>
      </c>
      <c r="BK8" s="309">
        <v>4.5128472222222219E-3</v>
      </c>
      <c r="BL8" s="309">
        <v>4.1893518518518521E-3</v>
      </c>
      <c r="BM8" s="396">
        <v>4.2107638888888889E-3</v>
      </c>
      <c r="BN8" s="434"/>
      <c r="BO8" s="414">
        <v>3.9004629629629632E-3</v>
      </c>
      <c r="BP8" s="416">
        <v>4.2361111111111106E-3</v>
      </c>
      <c r="BQ8" s="427">
        <v>3.9583333333333337E-3</v>
      </c>
      <c r="BR8" s="521">
        <v>4.3055555555555555E-3</v>
      </c>
      <c r="BS8" s="521">
        <v>3.9236111111111112E-3</v>
      </c>
      <c r="BT8" s="521">
        <v>3.7962962962962963E-3</v>
      </c>
    </row>
    <row r="9" spans="1:72" ht="13.5" thickBot="1" x14ac:dyDescent="0.25">
      <c r="A9" s="389" t="s">
        <v>92</v>
      </c>
      <c r="B9" s="361">
        <f t="shared" si="0"/>
        <v>4.108796296296297E-3</v>
      </c>
      <c r="C9" s="367">
        <f t="shared" si="1"/>
        <v>4.3838507625885634E-3</v>
      </c>
      <c r="D9" s="301">
        <f t="shared" si="2"/>
        <v>4.3897890946502059E-3</v>
      </c>
      <c r="E9" s="298"/>
      <c r="F9" s="249"/>
      <c r="G9" s="250"/>
      <c r="H9" s="155"/>
      <c r="I9" s="156"/>
      <c r="J9" s="157"/>
      <c r="K9" s="158"/>
      <c r="L9" s="159"/>
      <c r="M9" s="159"/>
      <c r="N9" s="160"/>
      <c r="O9" s="161"/>
      <c r="P9" s="162"/>
      <c r="Q9" s="163"/>
      <c r="R9" s="164">
        <v>4.4212962966409999E-3</v>
      </c>
      <c r="S9" s="165">
        <v>4.2592592581059997E-3</v>
      </c>
      <c r="T9" s="165">
        <v>4.7569444432160003E-3</v>
      </c>
      <c r="U9" s="166">
        <v>4.1782407424759997E-3</v>
      </c>
      <c r="V9" s="167">
        <v>4.2592592581059997E-3</v>
      </c>
      <c r="W9" s="168">
        <v>4.2129629619009996E-3</v>
      </c>
      <c r="X9" s="168">
        <v>4.3518518505149999E-3</v>
      </c>
      <c r="Y9" s="169">
        <v>4.2361111118230004E-3</v>
      </c>
      <c r="Z9" s="170">
        <v>4.2939814811690001E-3</v>
      </c>
      <c r="AA9" s="171">
        <v>4.2824074080269996E-3</v>
      </c>
      <c r="AB9" s="172">
        <v>4.3518518505149999E-3</v>
      </c>
      <c r="AC9" s="173">
        <v>4.20138888876E-3</v>
      </c>
      <c r="AD9" s="174">
        <v>4.7800925931370001E-3</v>
      </c>
      <c r="AE9" s="175"/>
      <c r="AF9" s="175">
        <v>4.3055555543109999E-3</v>
      </c>
      <c r="AG9" s="176">
        <v>4.2245370386809998E-3</v>
      </c>
      <c r="AH9" s="155">
        <v>4.3402777773740003E-3</v>
      </c>
      <c r="AI9" s="156"/>
      <c r="AJ9" s="156">
        <v>4.2361111118230004E-3</v>
      </c>
      <c r="AK9" s="157">
        <v>4.5717592583969999E-3</v>
      </c>
      <c r="AL9" s="170">
        <v>4.953703704814E-3</v>
      </c>
      <c r="AM9" s="172">
        <v>4.2245370386809998E-3</v>
      </c>
      <c r="AN9" s="172">
        <v>4.6990740738689996E-3</v>
      </c>
      <c r="AO9" s="173">
        <v>4.1898148156180003E-3</v>
      </c>
      <c r="AP9" s="177">
        <v>4.7222222237910004E-3</v>
      </c>
      <c r="AQ9" s="178">
        <v>4.247685184964E-3</v>
      </c>
      <c r="AR9" s="178"/>
      <c r="AS9" s="179">
        <v>4.2824074080269996E-3</v>
      </c>
      <c r="AT9" s="180">
        <v>4.2245370386809998E-3</v>
      </c>
      <c r="AU9" s="181">
        <v>4.6296296313810001E-3</v>
      </c>
      <c r="AV9" s="181">
        <v>4.3865740735780003E-3</v>
      </c>
      <c r="AW9" s="182">
        <v>4.1435185194130001E-3</v>
      </c>
      <c r="AX9" s="266">
        <v>4.5370370353340003E-3</v>
      </c>
      <c r="AY9" s="267">
        <v>4.467592592846E-3</v>
      </c>
      <c r="AZ9" s="267">
        <v>4.3518518505149999E-3</v>
      </c>
      <c r="BA9" s="268">
        <v>4.2361111118230004E-3</v>
      </c>
      <c r="BB9" s="183">
        <v>4.5833333333333334E-3</v>
      </c>
      <c r="BC9" s="184">
        <v>4.2939814814814811E-3</v>
      </c>
      <c r="BD9" s="184">
        <v>4.6180555555555558E-3</v>
      </c>
      <c r="BE9" s="185">
        <v>4.2129629629629626E-3</v>
      </c>
      <c r="BF9" s="189">
        <v>4.2592592592592595E-3</v>
      </c>
      <c r="BG9" s="190">
        <v>4.2592592592592595E-3</v>
      </c>
      <c r="BH9" s="190">
        <v>4.4560185185185189E-3</v>
      </c>
      <c r="BI9" s="191">
        <v>4.1666666666666666E-3</v>
      </c>
      <c r="BJ9" s="308">
        <v>4.5486111111111109E-3</v>
      </c>
      <c r="BK9" s="309">
        <v>5.185185185185185E-3</v>
      </c>
      <c r="BL9" s="309">
        <v>4.5023148148148149E-3</v>
      </c>
      <c r="BM9" s="396">
        <v>4.4907407407407405E-3</v>
      </c>
      <c r="BN9" s="432"/>
      <c r="BO9" s="414">
        <v>4.2708333333333339E-3</v>
      </c>
      <c r="BP9" s="416">
        <v>4.2939814814814811E-3</v>
      </c>
      <c r="BQ9" s="427">
        <v>4.1782407407407402E-3</v>
      </c>
      <c r="BR9" s="521">
        <v>4.386574074074074E-3</v>
      </c>
      <c r="BS9" s="521">
        <v>4.2013888888888891E-3</v>
      </c>
      <c r="BT9" s="521">
        <v>4.108796296296297E-3</v>
      </c>
    </row>
    <row r="10" spans="1:72" ht="13.5" thickBot="1" x14ac:dyDescent="0.25">
      <c r="A10" s="389" t="s">
        <v>19</v>
      </c>
      <c r="B10" s="361">
        <f t="shared" si="0"/>
        <v>4.1898148156180003E-3</v>
      </c>
      <c r="C10" s="367">
        <f t="shared" si="1"/>
        <v>4.3869535519371191E-3</v>
      </c>
      <c r="D10" s="301">
        <f t="shared" si="2"/>
        <v>4.4049564270152502E-3</v>
      </c>
      <c r="E10" s="298">
        <v>4.6412037045229998E-3</v>
      </c>
      <c r="F10" s="249">
        <v>4.20138888876E-3</v>
      </c>
      <c r="G10" s="250">
        <v>4.2939814811690001E-3</v>
      </c>
      <c r="H10" s="155">
        <v>4.3055555543109999E-3</v>
      </c>
      <c r="I10" s="156">
        <v>4.1898148156180003E-3</v>
      </c>
      <c r="J10" s="157">
        <v>4.2361111118230004E-3</v>
      </c>
      <c r="K10" s="158">
        <v>4.4907407391290002E-3</v>
      </c>
      <c r="L10" s="159">
        <v>4.31712963109E-3</v>
      </c>
      <c r="M10" s="159">
        <v>4.1898148156180003E-3</v>
      </c>
      <c r="N10" s="160">
        <v>4.3750000004369998E-3</v>
      </c>
      <c r="O10" s="161">
        <v>4.4907407391290002E-3</v>
      </c>
      <c r="P10" s="162">
        <v>4.247685184964E-3</v>
      </c>
      <c r="Q10" s="163">
        <v>4.3750000004369998E-3</v>
      </c>
      <c r="R10" s="164">
        <v>4.4328703697829996E-3</v>
      </c>
      <c r="S10" s="165">
        <v>4.2592592581059997E-3</v>
      </c>
      <c r="T10" s="165">
        <v>4.5601851852550002E-3</v>
      </c>
      <c r="U10" s="166">
        <v>4.39814814672E-3</v>
      </c>
      <c r="V10" s="167">
        <v>4.2824074080269996E-3</v>
      </c>
      <c r="W10" s="168">
        <v>4.2592592581059997E-3</v>
      </c>
      <c r="X10" s="168">
        <v>4.3634259272950001E-3</v>
      </c>
      <c r="Y10" s="169">
        <v>4.39814814672E-3</v>
      </c>
      <c r="Z10" s="170">
        <v>4.5254629621919997E-3</v>
      </c>
      <c r="AA10" s="171">
        <v>4.4097222235000002E-3</v>
      </c>
      <c r="AB10" s="172">
        <v>4.3518518505149999E-3</v>
      </c>
      <c r="AC10" s="173"/>
      <c r="AD10" s="174">
        <v>4.6759259275860002E-3</v>
      </c>
      <c r="AE10" s="175"/>
      <c r="AF10" s="175">
        <v>4.3634259272950001E-3</v>
      </c>
      <c r="AG10" s="176">
        <v>4.3055555543109999E-3</v>
      </c>
      <c r="AH10" s="155">
        <v>4.3055555543109999E-3</v>
      </c>
      <c r="AI10" s="156"/>
      <c r="AJ10" s="156">
        <v>4.3287037042319997E-3</v>
      </c>
      <c r="AK10" s="157">
        <v>4.8032407394200003E-3</v>
      </c>
      <c r="AL10" s="170">
        <v>4.5486111121139997E-3</v>
      </c>
      <c r="AM10" s="172">
        <v>4.2939814811690001E-3</v>
      </c>
      <c r="AN10" s="172">
        <v>4.2824074080269996E-3</v>
      </c>
      <c r="AO10" s="173">
        <v>4.31712963109E-3</v>
      </c>
      <c r="AP10" s="177">
        <v>4.9768518510970002E-3</v>
      </c>
      <c r="AQ10" s="178">
        <v>4.4097222235000002E-3</v>
      </c>
      <c r="AR10" s="178"/>
      <c r="AS10" s="179">
        <v>4.3287037042319997E-3</v>
      </c>
      <c r="AT10" s="180">
        <v>4.2824074080269996E-3</v>
      </c>
      <c r="AU10" s="181">
        <v>4.39814814672E-3</v>
      </c>
      <c r="AV10" s="181">
        <v>4.3055555543109999E-3</v>
      </c>
      <c r="AW10" s="182">
        <v>4.3750000004369998E-3</v>
      </c>
      <c r="AX10" s="266">
        <v>4.2824074080269996E-3</v>
      </c>
      <c r="AY10" s="267">
        <v>4.2708333348859999E-3</v>
      </c>
      <c r="AZ10" s="267">
        <v>4.2708333348859999E-3</v>
      </c>
      <c r="BA10" s="268"/>
      <c r="BB10" s="183">
        <v>4.4560185185185189E-3</v>
      </c>
      <c r="BC10" s="184">
        <v>4.2824074074074075E-3</v>
      </c>
      <c r="BD10" s="184">
        <v>4.5370370370370365E-3</v>
      </c>
      <c r="BE10" s="185">
        <v>4.340277777777778E-3</v>
      </c>
      <c r="BF10" s="189">
        <v>4.31712962962963E-3</v>
      </c>
      <c r="BG10" s="190">
        <v>4.363425925925926E-3</v>
      </c>
      <c r="BH10" s="190">
        <v>4.5601851851851853E-3</v>
      </c>
      <c r="BI10" s="191">
        <v>4.3287037037037035E-3</v>
      </c>
      <c r="BJ10" s="308">
        <v>4.2824074074074075E-3</v>
      </c>
      <c r="BK10" s="309">
        <v>4.9884259259259265E-3</v>
      </c>
      <c r="BL10" s="309">
        <v>4.5023148148148149E-3</v>
      </c>
      <c r="BM10" s="396">
        <v>4.4328703703703709E-3</v>
      </c>
      <c r="BN10" s="434"/>
      <c r="BO10" s="414">
        <v>4.2824074074074075E-3</v>
      </c>
      <c r="BP10" s="416">
        <v>4.3749999999999995E-3</v>
      </c>
      <c r="BQ10" s="427">
        <v>4.3055555555555555E-3</v>
      </c>
      <c r="BR10" s="521"/>
      <c r="BS10" s="521">
        <v>4.2824074074074075E-3</v>
      </c>
      <c r="BT10" s="521">
        <v>4.2476851851851851E-3</v>
      </c>
    </row>
    <row r="11" spans="1:72" ht="13.5" thickBot="1" x14ac:dyDescent="0.25">
      <c r="A11" s="390" t="s">
        <v>26</v>
      </c>
      <c r="B11" s="361">
        <f t="shared" si="0"/>
        <v>4.1550925925549998E-3</v>
      </c>
      <c r="C11" s="367">
        <f t="shared" si="1"/>
        <v>4.315025252501636E-3</v>
      </c>
      <c r="D11" s="301"/>
      <c r="E11" s="296">
        <v>4.5949074083179997E-3</v>
      </c>
      <c r="F11" s="251">
        <v>4.4212962966409999E-3</v>
      </c>
      <c r="G11" s="252">
        <v>4.3865740735780003E-3</v>
      </c>
      <c r="H11" s="22">
        <v>4.247685184964E-3</v>
      </c>
      <c r="I11" s="23">
        <v>4.1550925925549998E-3</v>
      </c>
      <c r="J11" s="24">
        <v>4.1782407424759997E-3</v>
      </c>
      <c r="K11" s="25">
        <v>4.4444444429250001E-3</v>
      </c>
      <c r="L11" s="26">
        <v>4.2592592581059997E-3</v>
      </c>
      <c r="M11" s="26">
        <v>4.31712963109E-3</v>
      </c>
      <c r="N11" s="27">
        <v>4.2129629619009996E-3</v>
      </c>
      <c r="O11" s="28"/>
      <c r="P11" s="29"/>
      <c r="Q11" s="30">
        <v>4.247685184964E-3</v>
      </c>
      <c r="R11" s="31"/>
      <c r="S11" s="32"/>
      <c r="T11" s="32"/>
      <c r="U11" s="33"/>
      <c r="V11" s="34"/>
      <c r="W11" s="35"/>
      <c r="X11" s="35"/>
      <c r="Y11" s="36"/>
      <c r="Z11" s="37"/>
      <c r="AA11" s="38"/>
      <c r="AB11" s="39"/>
      <c r="AC11" s="40"/>
      <c r="AD11" s="41"/>
      <c r="AE11" s="192"/>
      <c r="AF11" s="192"/>
      <c r="AG11" s="193"/>
      <c r="AH11" s="22"/>
      <c r="AI11" s="23"/>
      <c r="AJ11" s="23"/>
      <c r="AK11" s="24"/>
      <c r="AL11" s="37"/>
      <c r="AM11" s="39"/>
      <c r="AN11" s="39"/>
      <c r="AO11" s="40"/>
      <c r="AP11" s="194"/>
      <c r="AQ11" s="195"/>
      <c r="AR11" s="195"/>
      <c r="AS11" s="196"/>
      <c r="AT11" s="197"/>
      <c r="AU11" s="198"/>
      <c r="AV11" s="198"/>
      <c r="AW11" s="199"/>
      <c r="AX11" s="269"/>
      <c r="AY11" s="270"/>
      <c r="AZ11" s="270"/>
      <c r="BA11" s="271"/>
      <c r="BB11" s="200"/>
      <c r="BC11" s="201"/>
      <c r="BD11" s="201"/>
      <c r="BE11" s="202"/>
      <c r="BF11" s="203"/>
      <c r="BG11" s="204"/>
      <c r="BH11" s="204"/>
      <c r="BI11" s="205"/>
      <c r="BJ11" s="310"/>
      <c r="BK11" s="311"/>
      <c r="BL11" s="311"/>
      <c r="BM11" s="397"/>
      <c r="BN11" s="404"/>
      <c r="BO11" s="407"/>
      <c r="BP11" s="407"/>
      <c r="BQ11" s="424"/>
      <c r="BR11" s="521"/>
      <c r="BS11" s="521"/>
      <c r="BT11" s="521"/>
    </row>
    <row r="12" spans="1:72" ht="13.5" thickBot="1" x14ac:dyDescent="0.25">
      <c r="A12" s="390" t="s">
        <v>27</v>
      </c>
      <c r="B12" s="361">
        <f t="shared" si="0"/>
        <v>4.0972222232090001E-3</v>
      </c>
      <c r="C12" s="367">
        <f t="shared" si="1"/>
        <v>4.2370014245816144E-3</v>
      </c>
      <c r="D12" s="301"/>
      <c r="E12" s="296">
        <v>4.467592592846E-3</v>
      </c>
      <c r="F12" s="251">
        <v>4.1550925925549998E-3</v>
      </c>
      <c r="G12" s="252">
        <v>4.2361111118230004E-3</v>
      </c>
      <c r="H12" s="22">
        <v>4.247685184964E-3</v>
      </c>
      <c r="I12" s="23">
        <v>4.1898148156180003E-3</v>
      </c>
      <c r="J12" s="24">
        <v>4.1666666656970004E-3</v>
      </c>
      <c r="K12" s="25">
        <v>4.5138888890510001E-3</v>
      </c>
      <c r="L12" s="26">
        <v>4.2245370386809998E-3</v>
      </c>
      <c r="M12" s="26">
        <v>4.1550925925549998E-3</v>
      </c>
      <c r="N12" s="27">
        <v>4.2129629619009996E-3</v>
      </c>
      <c r="O12" s="28">
        <v>4.1666666656970004E-3</v>
      </c>
      <c r="P12" s="29">
        <v>4.0972222232090001E-3</v>
      </c>
      <c r="Q12" s="30">
        <v>4.247685184964E-3</v>
      </c>
      <c r="R12" s="31"/>
      <c r="S12" s="32"/>
      <c r="T12" s="32"/>
      <c r="U12" s="33"/>
      <c r="V12" s="34"/>
      <c r="W12" s="35"/>
      <c r="X12" s="35"/>
      <c r="Y12" s="36"/>
      <c r="Z12" s="37"/>
      <c r="AA12" s="38"/>
      <c r="AB12" s="39"/>
      <c r="AC12" s="40"/>
      <c r="AD12" s="41"/>
      <c r="AE12" s="192"/>
      <c r="AF12" s="192"/>
      <c r="AG12" s="193"/>
      <c r="AH12" s="22"/>
      <c r="AI12" s="23"/>
      <c r="AJ12" s="23"/>
      <c r="AK12" s="24"/>
      <c r="AL12" s="37"/>
      <c r="AM12" s="39"/>
      <c r="AN12" s="39"/>
      <c r="AO12" s="40"/>
      <c r="AP12" s="194"/>
      <c r="AQ12" s="195"/>
      <c r="AR12" s="195"/>
      <c r="AS12" s="196"/>
      <c r="AT12" s="197"/>
      <c r="AU12" s="198"/>
      <c r="AV12" s="198"/>
      <c r="AW12" s="199"/>
      <c r="AX12" s="269"/>
      <c r="AY12" s="270"/>
      <c r="AZ12" s="270"/>
      <c r="BA12" s="271"/>
      <c r="BB12" s="200"/>
      <c r="BC12" s="201"/>
      <c r="BD12" s="201"/>
      <c r="BE12" s="202"/>
      <c r="BF12" s="203"/>
      <c r="BG12" s="204"/>
      <c r="BH12" s="204"/>
      <c r="BI12" s="205"/>
      <c r="BJ12" s="310"/>
      <c r="BK12" s="311"/>
      <c r="BL12" s="311"/>
      <c r="BM12" s="397"/>
      <c r="BN12" s="435"/>
      <c r="BO12" s="407"/>
      <c r="BP12" s="407"/>
      <c r="BQ12" s="424"/>
      <c r="BR12" s="521"/>
      <c r="BS12" s="521"/>
      <c r="BT12" s="521"/>
    </row>
    <row r="13" spans="1:72" ht="13.5" thickBot="1" x14ac:dyDescent="0.25">
      <c r="A13" s="390" t="s">
        <v>28</v>
      </c>
      <c r="B13" s="361">
        <f t="shared" si="0"/>
        <v>3.9699074077360003E-3</v>
      </c>
      <c r="C13" s="367">
        <f t="shared" si="1"/>
        <v>4.2209821429841721E-3</v>
      </c>
      <c r="D13" s="301">
        <f t="shared" si="2"/>
        <v>4.2311094576719579E-3</v>
      </c>
      <c r="E13" s="296">
        <v>4.3287037042319997E-3</v>
      </c>
      <c r="F13" s="251">
        <v>4.1898148156180003E-3</v>
      </c>
      <c r="G13" s="252"/>
      <c r="H13" s="22"/>
      <c r="I13" s="23">
        <v>4.2245370386809998E-3</v>
      </c>
      <c r="J13" s="24"/>
      <c r="K13" s="25"/>
      <c r="L13" s="26"/>
      <c r="M13" s="26">
        <v>4.0277777770830001E-3</v>
      </c>
      <c r="N13" s="27"/>
      <c r="O13" s="28"/>
      <c r="P13" s="29"/>
      <c r="Q13" s="30">
        <v>4.1666666656970004E-3</v>
      </c>
      <c r="R13" s="31"/>
      <c r="S13" s="32">
        <v>4.20138888876E-3</v>
      </c>
      <c r="T13" s="32">
        <v>4.2824074080269996E-3</v>
      </c>
      <c r="U13" s="33">
        <v>4.1666666656970004E-3</v>
      </c>
      <c r="V13" s="34"/>
      <c r="W13" s="35">
        <v>4.0277777770830001E-3</v>
      </c>
      <c r="X13" s="35">
        <v>4.1087962963499997E-3</v>
      </c>
      <c r="Y13" s="36">
        <v>4.1435185194130001E-3</v>
      </c>
      <c r="Z13" s="37">
        <v>4.4097222235000002E-3</v>
      </c>
      <c r="AA13" s="38">
        <v>4.1898148156180003E-3</v>
      </c>
      <c r="AB13" s="39">
        <v>4.31712963109E-3</v>
      </c>
      <c r="AC13" s="40">
        <v>4.2824074080269996E-3</v>
      </c>
      <c r="AD13" s="41"/>
      <c r="AE13" s="192"/>
      <c r="AF13" s="192">
        <v>4.3750000004369998E-3</v>
      </c>
      <c r="AG13" s="193">
        <v>4.1898148156180003E-3</v>
      </c>
      <c r="AH13" s="22">
        <v>4.2592592581059997E-3</v>
      </c>
      <c r="AI13" s="23"/>
      <c r="AJ13" s="23">
        <v>4.050925927004E-3</v>
      </c>
      <c r="AK13" s="24">
        <v>4.467592592846E-3</v>
      </c>
      <c r="AL13" s="37">
        <v>5.0578703703649999E-3</v>
      </c>
      <c r="AM13" s="39">
        <v>3.9699074077360003E-3</v>
      </c>
      <c r="AN13" s="39">
        <v>4.20138888876E-3</v>
      </c>
      <c r="AO13" s="40">
        <v>4.247685184964E-3</v>
      </c>
      <c r="AP13" s="194">
        <v>4.687500000728E-3</v>
      </c>
      <c r="AQ13" s="195">
        <v>4.20138888876E-3</v>
      </c>
      <c r="AR13" s="195"/>
      <c r="AS13" s="196">
        <v>4.0625000001459997E-3</v>
      </c>
      <c r="AT13" s="197">
        <v>4.1666666656970004E-3</v>
      </c>
      <c r="AU13" s="198">
        <v>4.0740740732870002E-3</v>
      </c>
      <c r="AV13" s="198">
        <v>4.1550925925549998E-3</v>
      </c>
      <c r="AW13" s="199">
        <v>4.1782407424759997E-3</v>
      </c>
      <c r="AX13" s="269">
        <v>4.0856481464289999E-3</v>
      </c>
      <c r="AY13" s="270">
        <v>4.1087962963499997E-3</v>
      </c>
      <c r="AZ13" s="270">
        <v>3.981481480878E-3</v>
      </c>
      <c r="BA13" s="271">
        <v>4.0046296307989998E-3</v>
      </c>
      <c r="BB13" s="200">
        <v>4.2592592592592595E-3</v>
      </c>
      <c r="BC13" s="201">
        <v>4.1203703703703706E-3</v>
      </c>
      <c r="BD13" s="201">
        <v>4.2129629629629626E-3</v>
      </c>
      <c r="BE13" s="202">
        <v>4.1319444444444442E-3</v>
      </c>
      <c r="BF13" s="203"/>
      <c r="BG13" s="204">
        <v>4.3666666666666671E-3</v>
      </c>
      <c r="BH13" s="204">
        <v>4.286458333333334E-3</v>
      </c>
      <c r="BI13" s="205">
        <v>4.1223379629629631E-3</v>
      </c>
      <c r="BJ13" s="310"/>
      <c r="BK13" s="311"/>
      <c r="BL13" s="311">
        <v>4.5369212962962958E-3</v>
      </c>
      <c r="BM13" s="397">
        <v>4.2958333333333329E-3</v>
      </c>
      <c r="BN13" s="404"/>
      <c r="BO13" s="414">
        <v>4.1782407407407402E-3</v>
      </c>
      <c r="BP13" s="416">
        <v>4.5486111111111109E-3</v>
      </c>
      <c r="BQ13" s="427">
        <v>4.1666666666666666E-3</v>
      </c>
      <c r="BR13" s="521"/>
      <c r="BS13" s="521">
        <v>4.0162037037037033E-3</v>
      </c>
      <c r="BT13" s="521">
        <v>3.9930555555555561E-3</v>
      </c>
    </row>
    <row r="14" spans="1:72" ht="13.5" thickBot="1" x14ac:dyDescent="0.25">
      <c r="A14" s="390" t="s">
        <v>93</v>
      </c>
      <c r="B14" s="361">
        <f t="shared" si="0"/>
        <v>4.4444444444444444E-3</v>
      </c>
      <c r="C14" s="367">
        <f t="shared" si="1"/>
        <v>4.8361474221390753E-3</v>
      </c>
      <c r="D14" s="301">
        <f t="shared" si="2"/>
        <v>4.833461934156378E-3</v>
      </c>
      <c r="E14" s="296"/>
      <c r="F14" s="251"/>
      <c r="G14" s="252"/>
      <c r="H14" s="22"/>
      <c r="I14" s="23"/>
      <c r="J14" s="24"/>
      <c r="K14" s="25"/>
      <c r="L14" s="26"/>
      <c r="M14" s="26"/>
      <c r="N14" s="27"/>
      <c r="O14" s="28"/>
      <c r="P14" s="29"/>
      <c r="Q14" s="30"/>
      <c r="R14" s="31">
        <v>4.8958333318299997E-3</v>
      </c>
      <c r="S14" s="32">
        <v>4.6759259275860002E-3</v>
      </c>
      <c r="T14" s="32">
        <v>5.1736111126959999E-3</v>
      </c>
      <c r="U14" s="33">
        <v>4.6990740738689996E-3</v>
      </c>
      <c r="V14" s="34">
        <v>4.8379629624829999E-3</v>
      </c>
      <c r="W14" s="35">
        <v>4.618055554602E-3</v>
      </c>
      <c r="X14" s="35">
        <v>4.8032407394200003E-3</v>
      </c>
      <c r="Y14" s="36">
        <v>4.687500000728E-3</v>
      </c>
      <c r="Z14" s="37">
        <v>4.6759259275860002E-3</v>
      </c>
      <c r="AA14" s="38">
        <v>4.7916666662789998E-3</v>
      </c>
      <c r="AB14" s="39">
        <v>4.8032407394200003E-3</v>
      </c>
      <c r="AC14" s="40">
        <v>4.5949074083179997E-3</v>
      </c>
      <c r="AD14" s="41">
        <v>5.10416666657E-3</v>
      </c>
      <c r="AE14" s="192"/>
      <c r="AF14" s="192">
        <v>4.6759259275860002E-3</v>
      </c>
      <c r="AG14" s="193">
        <v>4.6412037045229998E-3</v>
      </c>
      <c r="AH14" s="22">
        <v>4.8032407394200003E-3</v>
      </c>
      <c r="AI14" s="23"/>
      <c r="AJ14" s="23">
        <v>4.6527777776650004E-3</v>
      </c>
      <c r="AK14" s="24">
        <v>5.2314814820419997E-3</v>
      </c>
      <c r="AL14" s="37">
        <v>5.370370370656E-3</v>
      </c>
      <c r="AM14" s="39">
        <v>4.6527777776650004E-3</v>
      </c>
      <c r="AN14" s="39">
        <v>5.0578703703649999E-3</v>
      </c>
      <c r="AO14" s="40">
        <v>4.5949074083179997E-3</v>
      </c>
      <c r="AP14" s="194">
        <v>5.3125000013100002E-3</v>
      </c>
      <c r="AQ14" s="195">
        <v>4.7222222237910004E-3</v>
      </c>
      <c r="AR14" s="195"/>
      <c r="AS14" s="196">
        <v>4.7222222237910004E-3</v>
      </c>
      <c r="AT14" s="197">
        <v>4.687500000728E-3</v>
      </c>
      <c r="AU14" s="198">
        <v>5.4050925937190004E-3</v>
      </c>
      <c r="AV14" s="198">
        <v>4.8263888893420002E-3</v>
      </c>
      <c r="AW14" s="199">
        <v>4.6527777776650004E-3</v>
      </c>
      <c r="AX14" s="269">
        <v>4.9652777779559997E-3</v>
      </c>
      <c r="AY14" s="270">
        <v>4.8611111124049998E-3</v>
      </c>
      <c r="AZ14" s="270">
        <v>4.8263888893420002E-3</v>
      </c>
      <c r="BA14" s="271">
        <v>4.618055554602E-3</v>
      </c>
      <c r="BB14" s="200">
        <v>5.0925925925925921E-3</v>
      </c>
      <c r="BC14" s="201">
        <v>4.7106481481481478E-3</v>
      </c>
      <c r="BD14" s="201">
        <v>5.4050925925925924E-3</v>
      </c>
      <c r="BE14" s="202">
        <v>4.6643518518518518E-3</v>
      </c>
      <c r="BF14" s="203">
        <v>4.7222222222222223E-3</v>
      </c>
      <c r="BG14" s="204">
        <v>4.6412037037037038E-3</v>
      </c>
      <c r="BH14" s="204">
        <v>4.9768518518518521E-3</v>
      </c>
      <c r="BI14" s="205">
        <v>4.6643518518518518E-3</v>
      </c>
      <c r="BJ14" s="310">
        <v>5.0231481481481481E-3</v>
      </c>
      <c r="BK14" s="311">
        <v>5.5787037037037038E-3</v>
      </c>
      <c r="BL14" s="311">
        <v>5.0462962962962961E-3</v>
      </c>
      <c r="BM14" s="397">
        <v>4.9537037037037041E-3</v>
      </c>
      <c r="BN14" s="434"/>
      <c r="BO14" s="414">
        <v>4.6643518518518518E-3</v>
      </c>
      <c r="BP14" s="416">
        <v>4.5254629629629629E-3</v>
      </c>
      <c r="BQ14" s="427">
        <v>4.6064814814814814E-3</v>
      </c>
      <c r="BR14" s="521">
        <v>4.7569444444444447E-3</v>
      </c>
      <c r="BS14" s="521">
        <v>4.5254629629629629E-3</v>
      </c>
      <c r="BT14" s="521">
        <v>4.4444444444444444E-3</v>
      </c>
    </row>
    <row r="15" spans="1:72" ht="13.5" thickBot="1" x14ac:dyDescent="0.25">
      <c r="A15" s="390" t="s">
        <v>18</v>
      </c>
      <c r="B15" s="361">
        <f t="shared" si="0"/>
        <v>4.5833333333333334E-3</v>
      </c>
      <c r="C15" s="367">
        <f t="shared" si="1"/>
        <v>4.8654047192534557E-3</v>
      </c>
      <c r="D15" s="301">
        <f t="shared" si="2"/>
        <v>4.8828976034858383E-3</v>
      </c>
      <c r="E15" s="296">
        <v>5.0000000010190001E-3</v>
      </c>
      <c r="F15" s="251">
        <v>4.9768518510970002E-3</v>
      </c>
      <c r="G15" s="252">
        <v>4.9652777779559997E-3</v>
      </c>
      <c r="H15" s="22">
        <v>4.8495370356249996E-3</v>
      </c>
      <c r="I15" s="23">
        <v>4.8958333318299997E-3</v>
      </c>
      <c r="J15" s="24">
        <v>4.7916666662789998E-3</v>
      </c>
      <c r="K15" s="25"/>
      <c r="L15" s="26">
        <v>4.7222222237910004E-3</v>
      </c>
      <c r="M15" s="26">
        <v>5.034722220444E-3</v>
      </c>
      <c r="N15" s="27">
        <v>4.7106481470110002E-3</v>
      </c>
      <c r="O15" s="28">
        <v>4.7916666662789998E-3</v>
      </c>
      <c r="P15" s="29">
        <v>4.733796296932E-3</v>
      </c>
      <c r="Q15" s="30">
        <v>4.7453703700739997E-3</v>
      </c>
      <c r="R15" s="31">
        <v>4.8958333318299997E-3</v>
      </c>
      <c r="S15" s="32">
        <v>4.7800925931370001E-3</v>
      </c>
      <c r="T15" s="32">
        <v>5.1388888896330004E-3</v>
      </c>
      <c r="U15" s="33">
        <v>4.7685185199950004E-3</v>
      </c>
      <c r="V15" s="34">
        <v>4.7685185199950004E-3</v>
      </c>
      <c r="W15" s="35">
        <v>4.8495370356249996E-3</v>
      </c>
      <c r="X15" s="35">
        <v>4.8032407394200003E-3</v>
      </c>
      <c r="Y15" s="36">
        <v>4.8379629624829999E-3</v>
      </c>
      <c r="Z15" s="37">
        <v>5.0694444435070004E-3</v>
      </c>
      <c r="AA15" s="38">
        <v>4.8263888893420002E-3</v>
      </c>
      <c r="AB15" s="39">
        <v>4.8611111124049998E-3</v>
      </c>
      <c r="AC15" s="40">
        <v>4.8263888893420002E-3</v>
      </c>
      <c r="AD15" s="41">
        <v>5.0810185202859997E-3</v>
      </c>
      <c r="AE15" s="192"/>
      <c r="AF15" s="192">
        <v>4.7916666662789998E-3</v>
      </c>
      <c r="AG15" s="193">
        <v>4.8611111124049998E-3</v>
      </c>
      <c r="AH15" s="22">
        <v>4.8958333318299997E-3</v>
      </c>
      <c r="AI15" s="23"/>
      <c r="AJ15" s="23">
        <v>4.7685185199950004E-3</v>
      </c>
      <c r="AK15" s="24">
        <v>5.0694444435070004E-3</v>
      </c>
      <c r="AL15" s="37">
        <v>5.0000000010190001E-3</v>
      </c>
      <c r="AM15" s="39">
        <v>4.687500000728E-3</v>
      </c>
      <c r="AN15" s="39">
        <v>4.664351850806E-3</v>
      </c>
      <c r="AO15" s="40">
        <v>4.8495370356249996E-3</v>
      </c>
      <c r="AP15" s="194">
        <v>5.4629629630650002E-3</v>
      </c>
      <c r="AQ15" s="195">
        <v>4.8611111124049998E-3</v>
      </c>
      <c r="AR15" s="195"/>
      <c r="AS15" s="196">
        <v>4.7800925931370001E-3</v>
      </c>
      <c r="AT15" s="197">
        <v>4.7685185199950004E-3</v>
      </c>
      <c r="AU15" s="198">
        <v>4.8958333318299997E-3</v>
      </c>
      <c r="AV15" s="198">
        <v>4.9189814817510004E-3</v>
      </c>
      <c r="AW15" s="199">
        <v>4.8611111124049998E-3</v>
      </c>
      <c r="AX15" s="269">
        <v>4.6990740738689996E-3</v>
      </c>
      <c r="AY15" s="270">
        <v>4.687500000728E-3</v>
      </c>
      <c r="AZ15" s="270">
        <v>4.7453703700739997E-3</v>
      </c>
      <c r="BA15" s="271">
        <v>4.6527777776650004E-3</v>
      </c>
      <c r="BB15" s="200">
        <v>4.9768518518518521E-3</v>
      </c>
      <c r="BC15" s="201">
        <v>4.7106481481481478E-3</v>
      </c>
      <c r="BD15" s="201">
        <v>4.9884259259259265E-3</v>
      </c>
      <c r="BE15" s="202">
        <v>4.8611111111111112E-3</v>
      </c>
      <c r="BF15" s="203">
        <v>4.6990740740740743E-3</v>
      </c>
      <c r="BG15" s="204">
        <v>4.8611111111111112E-3</v>
      </c>
      <c r="BH15" s="204">
        <v>4.8148148148148152E-3</v>
      </c>
      <c r="BI15" s="205">
        <v>4.6874999999999998E-3</v>
      </c>
      <c r="BJ15" s="310">
        <v>4.7453703703703703E-3</v>
      </c>
      <c r="BK15" s="311">
        <v>5.4513888888888884E-3</v>
      </c>
      <c r="BL15" s="311">
        <v>5.138888888888889E-3</v>
      </c>
      <c r="BM15" s="397">
        <v>5.185185185185185E-3</v>
      </c>
      <c r="BN15" s="432"/>
      <c r="BO15" s="414">
        <v>4.5833333333333334E-3</v>
      </c>
      <c r="BP15" s="416">
        <v>5.162037037037037E-3</v>
      </c>
      <c r="BQ15" s="427">
        <v>4.6412037037037038E-3</v>
      </c>
      <c r="BR15" s="521"/>
      <c r="BS15" s="521">
        <v>4.8032407407407407E-3</v>
      </c>
      <c r="BT15" s="521">
        <v>4.6990740740740743E-3</v>
      </c>
    </row>
    <row r="16" spans="1:72" ht="13.5" thickBot="1" x14ac:dyDescent="0.25">
      <c r="A16" s="390" t="s">
        <v>29</v>
      </c>
      <c r="B16" s="361">
        <f t="shared" si="0"/>
        <v>4.6064814814600003E-3</v>
      </c>
      <c r="C16" s="367">
        <f t="shared" si="1"/>
        <v>4.8165954419976936E-3</v>
      </c>
      <c r="D16" s="301"/>
      <c r="E16" s="296">
        <v>5.3935185169390002E-3</v>
      </c>
      <c r="F16" s="251">
        <v>4.687500000728E-3</v>
      </c>
      <c r="G16" s="252">
        <v>4.733796296932E-3</v>
      </c>
      <c r="H16" s="22">
        <v>4.7685185199950004E-3</v>
      </c>
      <c r="I16" s="23">
        <v>4.7106481470110002E-3</v>
      </c>
      <c r="J16" s="24">
        <v>4.687500000728E-3</v>
      </c>
      <c r="K16" s="25">
        <v>4.8611111124049998E-3</v>
      </c>
      <c r="L16" s="26">
        <v>4.8263888893420002E-3</v>
      </c>
      <c r="M16" s="26">
        <v>4.8263888893420002E-3</v>
      </c>
      <c r="N16" s="27">
        <v>4.7800925931370001E-3</v>
      </c>
      <c r="O16" s="28">
        <v>4.9652777779559997E-3</v>
      </c>
      <c r="P16" s="29">
        <v>4.6064814814600003E-3</v>
      </c>
      <c r="Q16" s="30">
        <v>4.7685185199950004E-3</v>
      </c>
      <c r="R16" s="31"/>
      <c r="S16" s="32"/>
      <c r="T16" s="32"/>
      <c r="U16" s="33"/>
      <c r="V16" s="34"/>
      <c r="W16" s="35"/>
      <c r="X16" s="35"/>
      <c r="Y16" s="36"/>
      <c r="Z16" s="37"/>
      <c r="AA16" s="38"/>
      <c r="AB16" s="39"/>
      <c r="AC16" s="40"/>
      <c r="AD16" s="41"/>
      <c r="AE16" s="192"/>
      <c r="AF16" s="192"/>
      <c r="AG16" s="193"/>
      <c r="AH16" s="22"/>
      <c r="AI16" s="23"/>
      <c r="AJ16" s="23"/>
      <c r="AK16" s="24"/>
      <c r="AL16" s="37"/>
      <c r="AM16" s="39"/>
      <c r="AN16" s="39"/>
      <c r="AO16" s="40"/>
      <c r="AP16" s="194"/>
      <c r="AQ16" s="195"/>
      <c r="AR16" s="195"/>
      <c r="AS16" s="196"/>
      <c r="AT16" s="197"/>
      <c r="AU16" s="198"/>
      <c r="AV16" s="198"/>
      <c r="AW16" s="199"/>
      <c r="AX16" s="269"/>
      <c r="AY16" s="270"/>
      <c r="AZ16" s="270"/>
      <c r="BA16" s="271"/>
      <c r="BB16" s="200"/>
      <c r="BC16" s="201"/>
      <c r="BD16" s="201"/>
      <c r="BE16" s="202"/>
      <c r="BF16" s="203"/>
      <c r="BG16" s="204"/>
      <c r="BH16" s="204"/>
      <c r="BI16" s="205"/>
      <c r="BK16" s="311"/>
      <c r="BL16" s="311"/>
      <c r="BM16" s="397"/>
      <c r="BN16" s="435"/>
      <c r="BO16" s="407"/>
      <c r="BP16" s="407"/>
      <c r="BQ16" s="424"/>
      <c r="BR16" s="521"/>
      <c r="BS16" s="521"/>
      <c r="BT16" s="521"/>
    </row>
    <row r="17" spans="1:72" ht="13.5" thickBot="1" x14ac:dyDescent="0.25">
      <c r="A17" s="390" t="s">
        <v>30</v>
      </c>
      <c r="B17" s="361">
        <f t="shared" si="0"/>
        <v>4.5370370353340003E-3</v>
      </c>
      <c r="C17" s="367">
        <f t="shared" si="1"/>
        <v>4.7472993822641673E-3</v>
      </c>
      <c r="D17" s="301"/>
      <c r="E17" s="296">
        <v>5.0231481473020003E-3</v>
      </c>
      <c r="F17" s="251">
        <v>4.8958333318299997E-3</v>
      </c>
      <c r="G17" s="252">
        <v>4.6990740738689996E-3</v>
      </c>
      <c r="H17" s="22">
        <v>4.7685185199950004E-3</v>
      </c>
      <c r="I17" s="23">
        <v>4.8032407394200003E-3</v>
      </c>
      <c r="J17" s="24">
        <v>4.5949074083179997E-3</v>
      </c>
      <c r="K17" s="25">
        <v>4.9652777779559997E-3</v>
      </c>
      <c r="L17" s="26">
        <v>4.5601851852550002E-3</v>
      </c>
      <c r="M17" s="26">
        <v>4.5833333315389996E-3</v>
      </c>
      <c r="N17" s="27">
        <v>4.5370370353340003E-3</v>
      </c>
      <c r="O17" s="28"/>
      <c r="P17" s="29">
        <v>4.9768518510970002E-3</v>
      </c>
      <c r="Q17" s="30">
        <v>4.5601851852550002E-3</v>
      </c>
      <c r="R17" s="31"/>
      <c r="S17" s="32"/>
      <c r="T17" s="32"/>
      <c r="U17" s="33"/>
      <c r="V17" s="34"/>
      <c r="W17" s="35"/>
      <c r="X17" s="35"/>
      <c r="Y17" s="36"/>
      <c r="Z17" s="37"/>
      <c r="AA17" s="38"/>
      <c r="AB17" s="39"/>
      <c r="AC17" s="40"/>
      <c r="AD17" s="41"/>
      <c r="AE17" s="192"/>
      <c r="AF17" s="192"/>
      <c r="AG17" s="193"/>
      <c r="AH17" s="22"/>
      <c r="AI17" s="23"/>
      <c r="AJ17" s="23"/>
      <c r="AK17" s="24"/>
      <c r="AL17" s="37"/>
      <c r="AM17" s="39"/>
      <c r="AN17" s="39"/>
      <c r="AO17" s="40"/>
      <c r="AP17" s="194"/>
      <c r="AQ17" s="195"/>
      <c r="AR17" s="195"/>
      <c r="AS17" s="196"/>
      <c r="AT17" s="197"/>
      <c r="AU17" s="198"/>
      <c r="AV17" s="198"/>
      <c r="AW17" s="199"/>
      <c r="AX17" s="269"/>
      <c r="AY17" s="270"/>
      <c r="AZ17" s="270"/>
      <c r="BA17" s="271"/>
      <c r="BB17" s="200"/>
      <c r="BC17" s="201"/>
      <c r="BD17" s="201"/>
      <c r="BE17" s="202"/>
      <c r="BF17" s="203"/>
      <c r="BG17" s="204"/>
      <c r="BH17" s="204"/>
      <c r="BI17" s="205"/>
      <c r="BJ17" s="310"/>
      <c r="BK17" s="311"/>
      <c r="BL17" s="311"/>
      <c r="BM17" s="397"/>
      <c r="BN17" s="435"/>
      <c r="BO17" s="407"/>
      <c r="BP17" s="407"/>
      <c r="BQ17" s="424"/>
      <c r="BR17" s="521"/>
      <c r="BS17" s="521"/>
      <c r="BT17" s="521"/>
    </row>
    <row r="18" spans="1:72" ht="13.5" thickBot="1" x14ac:dyDescent="0.25">
      <c r="A18" s="303" t="s">
        <v>31</v>
      </c>
      <c r="B18" s="361">
        <f t="shared" si="0"/>
        <v>4.2129629629629626E-3</v>
      </c>
      <c r="C18" s="367">
        <f t="shared" si="1"/>
        <v>4.6180176764846212E-3</v>
      </c>
      <c r="D18" s="301">
        <f t="shared" si="2"/>
        <v>4.6649101307189534E-3</v>
      </c>
      <c r="E18" s="297">
        <v>5.0231481473020003E-3</v>
      </c>
      <c r="F18" s="253">
        <v>4.3518518505149999E-3</v>
      </c>
      <c r="G18" s="254"/>
      <c r="H18" s="206">
        <v>4.5138888890510001E-3</v>
      </c>
      <c r="I18" s="207"/>
      <c r="J18" s="208"/>
      <c r="K18" s="209">
        <v>4.6527777776650004E-3</v>
      </c>
      <c r="L18" s="210"/>
      <c r="M18" s="210">
        <v>4.247685184964E-3</v>
      </c>
      <c r="N18" s="211"/>
      <c r="O18" s="212">
        <v>4.4560185197040003E-3</v>
      </c>
      <c r="P18" s="213"/>
      <c r="Q18" s="214">
        <v>4.6064814814600003E-3</v>
      </c>
      <c r="R18" s="215">
        <v>4.7916666662789998E-3</v>
      </c>
      <c r="S18" s="216">
        <v>4.6412037045229998E-3</v>
      </c>
      <c r="T18" s="216">
        <v>4.8032407394200003E-3</v>
      </c>
      <c r="U18" s="217">
        <v>4.5254629621919997E-3</v>
      </c>
      <c r="V18" s="218">
        <v>4.4212962966409999E-3</v>
      </c>
      <c r="W18" s="219">
        <v>4.4328703697829996E-3</v>
      </c>
      <c r="X18" s="219">
        <v>4.5833333315389996E-3</v>
      </c>
      <c r="Y18" s="220">
        <v>4.733796296932E-3</v>
      </c>
      <c r="Z18" s="221"/>
      <c r="AA18" s="222">
        <v>4.7106481470110002E-3</v>
      </c>
      <c r="AB18" s="223">
        <v>4.6296296313810001E-3</v>
      </c>
      <c r="AC18" s="224">
        <v>4.664351850806E-3</v>
      </c>
      <c r="AD18" s="225">
        <v>4.884259258688E-3</v>
      </c>
      <c r="AE18" s="226"/>
      <c r="AF18" s="226">
        <v>4.5717592583969999E-3</v>
      </c>
      <c r="AG18" s="227">
        <v>4.6296296313810001E-3</v>
      </c>
      <c r="AH18" s="206">
        <v>4.5949074083179997E-3</v>
      </c>
      <c r="AI18" s="207"/>
      <c r="AJ18" s="207">
        <v>4.4791666659879997E-3</v>
      </c>
      <c r="AK18" s="208">
        <v>4.9652777779559997E-3</v>
      </c>
      <c r="AL18" s="221">
        <v>5.4050925937190004E-3</v>
      </c>
      <c r="AM18" s="223">
        <v>4.4444444429250001E-3</v>
      </c>
      <c r="AN18" s="223">
        <v>4.5717592583969999E-3</v>
      </c>
      <c r="AO18" s="224">
        <v>4.5370370353340003E-3</v>
      </c>
      <c r="AP18" s="228"/>
      <c r="AQ18" s="229">
        <v>4.6412037045229998E-3</v>
      </c>
      <c r="AR18" s="229"/>
      <c r="AS18" s="230">
        <v>4.5717592583969999E-3</v>
      </c>
      <c r="AT18" s="231">
        <v>4.5023148159090004E-3</v>
      </c>
      <c r="AU18" s="232">
        <v>4.4907407391290002E-3</v>
      </c>
      <c r="AV18" s="232">
        <v>4.4444444429250001E-3</v>
      </c>
      <c r="AW18" s="233">
        <v>4.5833333315389996E-3</v>
      </c>
      <c r="AX18" s="272">
        <v>4.4328703697829996E-3</v>
      </c>
      <c r="AY18" s="273">
        <v>4.4444444429250001E-3</v>
      </c>
      <c r="AZ18" s="273">
        <v>4.2592592581059997E-3</v>
      </c>
      <c r="BA18" s="274">
        <v>4.4444444429250001E-3</v>
      </c>
      <c r="BB18" s="234">
        <v>4.6296296296296302E-3</v>
      </c>
      <c r="BC18" s="235">
        <v>4.2129629629629626E-3</v>
      </c>
      <c r="BD18" s="235">
        <v>4.8032407407407407E-3</v>
      </c>
      <c r="BE18" s="236">
        <v>4.5949074074074078E-3</v>
      </c>
      <c r="BF18" s="237"/>
      <c r="BG18" s="238">
        <v>4.8103009259259262E-3</v>
      </c>
      <c r="BH18" s="238">
        <v>4.8748842592592594E-3</v>
      </c>
      <c r="BI18" s="239">
        <v>4.4706018518518515E-3</v>
      </c>
      <c r="BJ18" s="312">
        <v>4.5160879629629631E-3</v>
      </c>
      <c r="BK18" s="313">
        <v>5.2729166666666662E-3</v>
      </c>
      <c r="BL18" s="313">
        <v>4.8265046296296294E-3</v>
      </c>
      <c r="BM18" s="398">
        <v>4.8956018518518515E-3</v>
      </c>
      <c r="BN18" s="436"/>
      <c r="BO18" s="415">
        <v>4.31712962962963E-3</v>
      </c>
      <c r="BP18" s="430">
        <v>4.4212962962962956E-3</v>
      </c>
      <c r="BQ18" s="427">
        <v>4.7106481481481478E-3</v>
      </c>
      <c r="BR18" s="521">
        <v>5.208333333333333E-3</v>
      </c>
      <c r="BS18" s="521">
        <v>4.3055555555555555E-3</v>
      </c>
      <c r="BT18" s="521">
        <v>4.4328703703703709E-3</v>
      </c>
    </row>
    <row r="19" spans="1:72" ht="13.5" thickBot="1" x14ac:dyDescent="0.25">
      <c r="A19" s="300"/>
      <c r="B19" s="361"/>
      <c r="C19" s="367"/>
      <c r="D19" s="301"/>
      <c r="E19" s="296"/>
      <c r="F19" s="251"/>
      <c r="G19" s="252"/>
      <c r="H19" s="22"/>
      <c r="I19" s="23"/>
      <c r="J19" s="24"/>
      <c r="K19" s="25"/>
      <c r="L19" s="26"/>
      <c r="M19" s="26"/>
      <c r="N19" s="27"/>
      <c r="O19" s="28"/>
      <c r="P19" s="29"/>
      <c r="Q19" s="30"/>
      <c r="R19" s="31"/>
      <c r="S19" s="32"/>
      <c r="T19" s="32"/>
      <c r="U19" s="33"/>
      <c r="V19" s="34"/>
      <c r="W19" s="35"/>
      <c r="X19" s="35"/>
      <c r="Y19" s="36"/>
      <c r="Z19" s="37"/>
      <c r="AA19" s="38"/>
      <c r="AB19" s="39"/>
      <c r="AC19" s="40"/>
      <c r="AD19" s="41"/>
      <c r="AE19" s="192"/>
      <c r="AF19" s="192"/>
      <c r="AG19" s="193"/>
      <c r="AH19" s="22"/>
      <c r="AI19" s="23"/>
      <c r="AJ19" s="23"/>
      <c r="AK19" s="24"/>
      <c r="AL19" s="37"/>
      <c r="AM19" s="39"/>
      <c r="AN19" s="39"/>
      <c r="AO19" s="40"/>
      <c r="AP19" s="194"/>
      <c r="AQ19" s="195"/>
      <c r="AR19" s="195"/>
      <c r="AS19" s="196"/>
      <c r="AT19" s="197"/>
      <c r="AU19" s="198"/>
      <c r="AV19" s="198"/>
      <c r="AW19" s="199"/>
      <c r="AX19" s="269"/>
      <c r="AY19" s="270"/>
      <c r="AZ19" s="270"/>
      <c r="BA19" s="271"/>
      <c r="BB19" s="200"/>
      <c r="BC19" s="201"/>
      <c r="BD19" s="201"/>
      <c r="BE19" s="202"/>
      <c r="BF19" s="203"/>
      <c r="BG19" s="204"/>
      <c r="BH19" s="204"/>
      <c r="BI19" s="205"/>
      <c r="BJ19" s="310"/>
      <c r="BK19" s="311"/>
      <c r="BL19" s="311"/>
      <c r="BM19" s="397"/>
      <c r="BN19" s="428"/>
      <c r="BO19" s="407"/>
      <c r="BP19" s="407"/>
      <c r="BQ19" s="424"/>
      <c r="BR19" s="521"/>
      <c r="BS19" s="521"/>
      <c r="BT19" s="521"/>
    </row>
    <row r="20" spans="1:72" ht="13.5" thickBot="1" x14ac:dyDescent="0.25">
      <c r="A20" s="302" t="s">
        <v>32</v>
      </c>
      <c r="B20" s="361">
        <f>MIN(E20:BT20)</f>
        <v>4.6296296313810001E-3</v>
      </c>
      <c r="C20" s="367">
        <f t="shared" si="1"/>
        <v>4.8491114098809761E-3</v>
      </c>
      <c r="D20" s="301">
        <f t="shared" si="2"/>
        <v>4.837091503267975E-3</v>
      </c>
      <c r="E20" s="296">
        <v>5.1620370359159997E-3</v>
      </c>
      <c r="F20" s="251">
        <v>4.687500000728E-3</v>
      </c>
      <c r="G20" s="252">
        <v>4.8032407394200003E-3</v>
      </c>
      <c r="H20" s="22">
        <v>4.8263888893420002E-3</v>
      </c>
      <c r="I20" s="23">
        <v>4.6296296313810001E-3</v>
      </c>
      <c r="J20" s="24">
        <v>4.7222222237910004E-3</v>
      </c>
      <c r="K20" s="25">
        <v>5.1851851858369996E-3</v>
      </c>
      <c r="L20" s="26">
        <v>4.7106481470110002E-3</v>
      </c>
      <c r="M20" s="26">
        <v>4.7916666662789998E-3</v>
      </c>
      <c r="N20" s="27">
        <v>4.8611111124049998E-3</v>
      </c>
      <c r="O20" s="28">
        <v>4.8148148161999997E-3</v>
      </c>
      <c r="P20" s="29">
        <v>4.6412037045229998E-3</v>
      </c>
      <c r="Q20" s="30">
        <v>4.7453703700739997E-3</v>
      </c>
      <c r="R20" s="31">
        <v>4.953703704814E-3</v>
      </c>
      <c r="S20" s="32"/>
      <c r="T20" s="32">
        <v>5.0462962972230001E-3</v>
      </c>
      <c r="U20" s="33">
        <v>4.6990740738689996E-3</v>
      </c>
      <c r="V20" s="34">
        <v>4.7685185199950004E-3</v>
      </c>
      <c r="W20" s="35">
        <v>4.7569444432160003E-3</v>
      </c>
      <c r="X20" s="35">
        <v>4.8495370356249996E-3</v>
      </c>
      <c r="Y20" s="36">
        <v>4.7569444432160003E-3</v>
      </c>
      <c r="Z20" s="37">
        <v>4.9884259242389999E-3</v>
      </c>
      <c r="AA20" s="38">
        <v>4.8495370356249996E-3</v>
      </c>
      <c r="AB20" s="39">
        <v>4.9074074086089998E-3</v>
      </c>
      <c r="AC20" s="40">
        <v>4.7800925931370001E-3</v>
      </c>
      <c r="AD20" s="41">
        <v>5.3587962975140003E-3</v>
      </c>
      <c r="AE20" s="192"/>
      <c r="AF20" s="192">
        <v>4.9074074086089998E-3</v>
      </c>
      <c r="AG20" s="193">
        <v>4.8148148161999997E-3</v>
      </c>
      <c r="AH20" s="22">
        <v>4.7453703700739997E-3</v>
      </c>
      <c r="AI20" s="23"/>
      <c r="AJ20" s="23">
        <v>4.7569444432160003E-3</v>
      </c>
      <c r="AK20" s="24">
        <v>5.2314814820419997E-3</v>
      </c>
      <c r="AL20" s="37">
        <v>5.1157407397109996E-3</v>
      </c>
      <c r="AM20" s="39">
        <v>4.9305555548930001E-3</v>
      </c>
      <c r="AN20" s="39">
        <v>4.687500000728E-3</v>
      </c>
      <c r="AO20" s="40">
        <v>4.7569444432160003E-3</v>
      </c>
      <c r="AP20" s="194">
        <v>5.3935185169390002E-3</v>
      </c>
      <c r="AQ20" s="195">
        <v>4.8148148161999997E-3</v>
      </c>
      <c r="AR20" s="195"/>
      <c r="AS20" s="196">
        <v>4.6990740738689996E-3</v>
      </c>
      <c r="AT20" s="197">
        <v>4.8611111124049998E-3</v>
      </c>
      <c r="AU20" s="198">
        <v>5.1967592589790002E-3</v>
      </c>
      <c r="AV20" s="198">
        <v>4.687500000728E-3</v>
      </c>
      <c r="AW20" s="199">
        <v>4.733796296932E-3</v>
      </c>
      <c r="AX20" s="269">
        <v>4.733796296932E-3</v>
      </c>
      <c r="AY20" s="270">
        <v>4.664351850806E-3</v>
      </c>
      <c r="AZ20" s="270">
        <v>4.7222222237910004E-3</v>
      </c>
      <c r="BA20" s="271">
        <v>4.664351850806E-3</v>
      </c>
      <c r="BB20" s="200">
        <v>4.8842592592592592E-3</v>
      </c>
      <c r="BC20" s="201">
        <v>4.6874999999999998E-3</v>
      </c>
      <c r="BD20" s="201">
        <v>5.0347222222222225E-3</v>
      </c>
      <c r="BE20" s="202">
        <v>4.7453703703703703E-3</v>
      </c>
      <c r="BF20" s="203">
        <v>4.6407407407407413E-3</v>
      </c>
      <c r="BG20" s="204">
        <v>4.7908564814814819E-3</v>
      </c>
      <c r="BH20" s="204">
        <v>5.0282407407407411E-3</v>
      </c>
      <c r="BI20" s="205">
        <v>4.6745370370370369E-3</v>
      </c>
      <c r="BJ20" s="310">
        <v>4.8974537037037033E-3</v>
      </c>
      <c r="BK20" s="311">
        <v>5.3259259259259258E-3</v>
      </c>
      <c r="BL20" s="311">
        <v>4.8873842592592589E-3</v>
      </c>
      <c r="BM20" s="397">
        <v>4.941435185185185E-3</v>
      </c>
      <c r="BN20" s="434"/>
      <c r="BO20" s="414">
        <v>4.7106481481481478E-3</v>
      </c>
      <c r="BP20" s="407"/>
      <c r="BQ20" s="427">
        <v>4.6759259259259263E-3</v>
      </c>
      <c r="BR20" s="521">
        <v>4.9189814814814816E-3</v>
      </c>
      <c r="BS20" s="521">
        <v>4.7453703703703703E-3</v>
      </c>
      <c r="BT20" s="521">
        <v>4.6412037037037038E-3</v>
      </c>
    </row>
    <row r="21" spans="1:72" ht="13.5" thickBot="1" x14ac:dyDescent="0.25">
      <c r="A21" s="302" t="s">
        <v>17</v>
      </c>
      <c r="B21" s="361">
        <f t="shared" ref="B21:B31" si="3">MIN(E21:BT21)</f>
        <v>4.4791666659879997E-3</v>
      </c>
      <c r="C21" s="367">
        <f t="shared" si="1"/>
        <v>4.7515606913954263E-3</v>
      </c>
      <c r="D21" s="301">
        <f t="shared" si="2"/>
        <v>4.8451838991769554E-3</v>
      </c>
      <c r="E21" s="296">
        <v>4.8958333318299997E-3</v>
      </c>
      <c r="F21" s="251">
        <v>4.664351850806E-3</v>
      </c>
      <c r="G21" s="252">
        <v>4.6759259275860002E-3</v>
      </c>
      <c r="H21" s="22">
        <v>4.5601851852550002E-3</v>
      </c>
      <c r="I21" s="23">
        <v>4.6990740738689996E-3</v>
      </c>
      <c r="J21" s="24">
        <v>4.618055554602E-3</v>
      </c>
      <c r="K21" s="25">
        <v>4.7800925931370001E-3</v>
      </c>
      <c r="L21" s="26">
        <v>4.5601851852550002E-3</v>
      </c>
      <c r="M21" s="26">
        <v>4.6064814814600003E-3</v>
      </c>
      <c r="N21" s="27">
        <v>4.4791666659879997E-3</v>
      </c>
      <c r="O21" s="28">
        <v>4.618055554602E-3</v>
      </c>
      <c r="P21" s="29">
        <v>4.7569444432160003E-3</v>
      </c>
      <c r="Q21" s="30">
        <v>4.5949074083179997E-3</v>
      </c>
      <c r="R21" s="31">
        <v>4.6990740738689996E-3</v>
      </c>
      <c r="S21" s="32">
        <v>4.5370370353340003E-3</v>
      </c>
      <c r="T21" s="32">
        <v>5.0115740741599997E-3</v>
      </c>
      <c r="U21" s="33">
        <v>4.5717592583969999E-3</v>
      </c>
      <c r="V21" s="34">
        <v>4.6759259275860002E-3</v>
      </c>
      <c r="W21" s="35">
        <v>4.5370370353340003E-3</v>
      </c>
      <c r="X21" s="35">
        <v>4.5949074083179997E-3</v>
      </c>
      <c r="Y21" s="36">
        <v>4.5833333315389996E-3</v>
      </c>
      <c r="Z21" s="37">
        <v>4.5486111121139997E-3</v>
      </c>
      <c r="AA21" s="38">
        <v>4.664351850806E-3</v>
      </c>
      <c r="AB21" s="39">
        <v>4.664351850806E-3</v>
      </c>
      <c r="AC21" s="40">
        <v>4.5486111121139997E-3</v>
      </c>
      <c r="AD21" s="41">
        <v>5.0694444435070004E-3</v>
      </c>
      <c r="AE21" s="192"/>
      <c r="AF21" s="192">
        <v>4.6412037045229998E-3</v>
      </c>
      <c r="AG21" s="193">
        <v>4.7222222237910004E-3</v>
      </c>
      <c r="AH21" s="22">
        <v>4.6412037045229998E-3</v>
      </c>
      <c r="AI21" s="23"/>
      <c r="AJ21" s="23">
        <v>4.5254629621919997E-3</v>
      </c>
      <c r="AK21" s="24">
        <v>5.1273148164909998E-3</v>
      </c>
      <c r="AL21" s="37">
        <v>5.3472222207350002E-3</v>
      </c>
      <c r="AM21" s="39">
        <v>4.5370370353340003E-3</v>
      </c>
      <c r="AN21" s="39">
        <v>4.8379629624829999E-3</v>
      </c>
      <c r="AO21" s="40">
        <v>4.5254629621919997E-3</v>
      </c>
      <c r="AP21" s="194">
        <v>5.034722220444E-3</v>
      </c>
      <c r="AQ21" s="195">
        <v>4.6296296313810001E-3</v>
      </c>
      <c r="AR21" s="195"/>
      <c r="AS21" s="196">
        <v>4.687500000728E-3</v>
      </c>
      <c r="AT21" s="197">
        <v>4.5601851852550002E-3</v>
      </c>
      <c r="AU21" s="198">
        <v>5.2662037051050001E-3</v>
      </c>
      <c r="AV21" s="198">
        <v>4.7569444432160003E-3</v>
      </c>
      <c r="AW21" s="199">
        <v>4.5717592583969999E-3</v>
      </c>
      <c r="AX21" s="269">
        <v>4.9074074086089998E-3</v>
      </c>
      <c r="AY21" s="270">
        <v>4.8958333318299997E-3</v>
      </c>
      <c r="AZ21" s="270">
        <v>4.8726851855460003E-3</v>
      </c>
      <c r="BA21" s="271">
        <v>4.5833333315389996E-3</v>
      </c>
      <c r="BB21" s="200">
        <v>5.0578703703703706E-3</v>
      </c>
      <c r="BC21" s="201">
        <v>4.7106481481481478E-3</v>
      </c>
      <c r="BD21" s="201">
        <v>5.3009259259259251E-3</v>
      </c>
      <c r="BE21" s="202">
        <v>4.6064814814814814E-3</v>
      </c>
      <c r="BF21" s="203">
        <v>4.6347222222222215E-3</v>
      </c>
      <c r="BG21" s="204">
        <v>4.7046296296296298E-3</v>
      </c>
      <c r="BH21" s="204">
        <v>4.8659722222222221E-3</v>
      </c>
      <c r="BI21" s="205">
        <v>4.5336805555555556E-3</v>
      </c>
      <c r="BJ21" s="310">
        <v>5.0017361111111104E-3</v>
      </c>
      <c r="BK21" s="311">
        <v>5.4672453703703697E-3</v>
      </c>
      <c r="BL21" s="311">
        <v>5.0263888888888884E-3</v>
      </c>
      <c r="BM21" s="397">
        <v>4.9002314814814811E-3</v>
      </c>
      <c r="BN21" s="432"/>
      <c r="BO21" s="414">
        <v>4.7453703703703703E-3</v>
      </c>
      <c r="BP21" s="416">
        <v>4.7222222222222223E-3</v>
      </c>
      <c r="BQ21" s="427">
        <v>4.6296296296296302E-3</v>
      </c>
      <c r="BR21" s="521">
        <v>5.1736111111111115E-3</v>
      </c>
      <c r="BS21" s="521">
        <v>4.5486111111111109E-3</v>
      </c>
      <c r="BT21" s="521">
        <v>4.5833333333333334E-3</v>
      </c>
    </row>
    <row r="22" spans="1:72" ht="13.5" thickBot="1" x14ac:dyDescent="0.25">
      <c r="A22" s="302" t="s">
        <v>33</v>
      </c>
      <c r="B22" s="361">
        <f t="shared" si="3"/>
        <v>4.39814814672E-3</v>
      </c>
      <c r="C22" s="367">
        <f t="shared" si="1"/>
        <v>4.670520035117102E-3</v>
      </c>
      <c r="D22" s="301">
        <f t="shared" si="2"/>
        <v>4.7435096153846156E-3</v>
      </c>
      <c r="E22" s="296">
        <v>4.9652777779559997E-3</v>
      </c>
      <c r="F22" s="251">
        <v>4.4791666659879997E-3</v>
      </c>
      <c r="G22" s="252">
        <v>4.6296296313810001E-3</v>
      </c>
      <c r="H22" s="22">
        <v>4.6064814814600003E-3</v>
      </c>
      <c r="I22" s="23">
        <v>4.4791666659879997E-3</v>
      </c>
      <c r="J22" s="24">
        <v>4.5254629621919997E-3</v>
      </c>
      <c r="K22" s="25">
        <v>4.8611111124049998E-3</v>
      </c>
      <c r="L22" s="26">
        <v>4.4907407391290002E-3</v>
      </c>
      <c r="M22" s="26">
        <v>4.5949074083179997E-3</v>
      </c>
      <c r="N22" s="27">
        <v>4.5601851852550002E-3</v>
      </c>
      <c r="O22" s="28">
        <v>4.687500000728E-3</v>
      </c>
      <c r="P22" s="29">
        <v>4.4444444429250001E-3</v>
      </c>
      <c r="Q22" s="30">
        <v>4.6412037045229998E-3</v>
      </c>
      <c r="R22" s="31">
        <v>4.733796296932E-3</v>
      </c>
      <c r="S22" s="32">
        <v>4.5486111121139997E-3</v>
      </c>
      <c r="T22" s="32">
        <v>4.8611111124049998E-3</v>
      </c>
      <c r="U22" s="33">
        <v>4.5023148159090004E-3</v>
      </c>
      <c r="V22" s="34">
        <v>4.5949074083179997E-3</v>
      </c>
      <c r="W22" s="35">
        <v>4.6064814814600003E-3</v>
      </c>
      <c r="X22" s="35">
        <v>4.5601851852550002E-3</v>
      </c>
      <c r="Y22" s="36">
        <v>4.5717592583969999E-3</v>
      </c>
      <c r="Z22" s="37">
        <v>4.687500000728E-3</v>
      </c>
      <c r="AA22" s="38">
        <v>4.5949074083179997E-3</v>
      </c>
      <c r="AB22" s="39">
        <v>4.6296296313810001E-3</v>
      </c>
      <c r="AC22" s="40">
        <v>4.5254629621919997E-3</v>
      </c>
      <c r="AD22" s="41">
        <v>4.9421296280339998E-3</v>
      </c>
      <c r="AE22" s="192"/>
      <c r="AF22" s="192">
        <v>4.687500000728E-3</v>
      </c>
      <c r="AG22" s="193">
        <v>4.6527777776650004E-3</v>
      </c>
      <c r="AH22" s="22">
        <v>4.6296296313810001E-3</v>
      </c>
      <c r="AI22" s="23"/>
      <c r="AJ22" s="23">
        <v>4.6527777776650004E-3</v>
      </c>
      <c r="AK22" s="24">
        <v>4.9652777779559997E-3</v>
      </c>
      <c r="AL22" s="37">
        <v>4.9421296280339998E-3</v>
      </c>
      <c r="AM22" s="39"/>
      <c r="AN22" s="39">
        <v>4.5717592583969999E-3</v>
      </c>
      <c r="AO22" s="40">
        <v>4.5138888890510001E-3</v>
      </c>
      <c r="AP22" s="194">
        <v>5.1157407397109996E-3</v>
      </c>
      <c r="AQ22" s="195">
        <v>4.6990740738689996E-3</v>
      </c>
      <c r="AR22" s="195"/>
      <c r="AS22" s="196">
        <v>4.5717592583969999E-3</v>
      </c>
      <c r="AT22" s="197">
        <v>4.664351850806E-3</v>
      </c>
      <c r="AU22" s="198">
        <v>4.9189814817510004E-3</v>
      </c>
      <c r="AV22" s="198">
        <v>4.39814814672E-3</v>
      </c>
      <c r="AW22" s="199">
        <v>4.467592592846E-3</v>
      </c>
      <c r="AX22" s="269">
        <v>4.5833333315389996E-3</v>
      </c>
      <c r="AY22" s="270">
        <v>4.6759259275860002E-3</v>
      </c>
      <c r="AZ22" s="270">
        <v>4.6527777776650004E-3</v>
      </c>
      <c r="BA22" s="271">
        <v>4.5370370353340003E-3</v>
      </c>
      <c r="BB22" s="200">
        <v>4.7685185185185183E-3</v>
      </c>
      <c r="BC22" s="201"/>
      <c r="BD22" s="201">
        <v>4.7916666666666672E-3</v>
      </c>
      <c r="BE22" s="202">
        <v>4.5254629629629629E-3</v>
      </c>
      <c r="BF22" s="203"/>
      <c r="BG22" s="204"/>
      <c r="BH22" s="204">
        <v>4.8663194444444448E-3</v>
      </c>
      <c r="BI22" s="205">
        <v>4.5187499999999993E-3</v>
      </c>
      <c r="BJ22" s="310"/>
      <c r="BK22" s="311">
        <v>5.1678240740740738E-3</v>
      </c>
      <c r="BL22" s="311">
        <v>4.8996527777777779E-3</v>
      </c>
      <c r="BM22" s="397">
        <v>4.9098379629629622E-3</v>
      </c>
      <c r="BN22" s="404"/>
      <c r="BO22" s="414">
        <v>4.7453703703703703E-3</v>
      </c>
      <c r="BP22" s="416">
        <v>4.8032407407407407E-3</v>
      </c>
      <c r="BQ22" s="427">
        <v>4.6412037037037038E-3</v>
      </c>
      <c r="BR22" s="521"/>
      <c r="BS22" s="521">
        <v>4.4560185185185189E-3</v>
      </c>
      <c r="BT22" s="521">
        <v>4.5717592592592589E-3</v>
      </c>
    </row>
    <row r="23" spans="1:72" ht="13.5" thickBot="1" x14ac:dyDescent="0.25">
      <c r="A23" s="302" t="s">
        <v>34</v>
      </c>
      <c r="B23" s="361">
        <f t="shared" si="3"/>
        <v>4.39814814672E-3</v>
      </c>
      <c r="C23" s="367">
        <f t="shared" si="1"/>
        <v>4.5325854695805389E-3</v>
      </c>
      <c r="D23" s="301"/>
      <c r="E23" s="296">
        <v>4.7106481470110002E-3</v>
      </c>
      <c r="F23" s="251"/>
      <c r="G23" s="252"/>
      <c r="H23" s="22">
        <v>4.5833333315389996E-3</v>
      </c>
      <c r="I23" s="23"/>
      <c r="J23" s="24">
        <v>4.5138888890510001E-3</v>
      </c>
      <c r="K23" s="25">
        <v>4.664351850806E-3</v>
      </c>
      <c r="L23" s="26">
        <v>4.39814814672E-3</v>
      </c>
      <c r="M23" s="26">
        <v>4.467592592846E-3</v>
      </c>
      <c r="N23" s="27">
        <v>4.4328703697829996E-3</v>
      </c>
      <c r="O23" s="28">
        <v>4.4212962966409999E-3</v>
      </c>
      <c r="P23" s="29"/>
      <c r="Q23" s="30">
        <v>4.5370370353340003E-3</v>
      </c>
      <c r="R23" s="31"/>
      <c r="S23" s="32"/>
      <c r="T23" s="32">
        <v>4.7685185199950004E-3</v>
      </c>
      <c r="U23" s="33"/>
      <c r="V23" s="34"/>
      <c r="W23" s="35"/>
      <c r="X23" s="35"/>
      <c r="Y23" s="36"/>
      <c r="Z23" s="37">
        <v>4.5254629621919997E-3</v>
      </c>
      <c r="AA23" s="38"/>
      <c r="AB23" s="39"/>
      <c r="AC23" s="40"/>
      <c r="AD23" s="41"/>
      <c r="AE23" s="192"/>
      <c r="AF23" s="192"/>
      <c r="AG23" s="193"/>
      <c r="AH23" s="22"/>
      <c r="AI23" s="23"/>
      <c r="AJ23" s="23">
        <v>4.4907407391290002E-3</v>
      </c>
      <c r="AK23" s="24"/>
      <c r="AL23" s="37"/>
      <c r="AM23" s="39">
        <v>4.4097222235000002E-3</v>
      </c>
      <c r="AN23" s="39"/>
      <c r="AO23" s="40"/>
      <c r="AP23" s="194"/>
      <c r="AQ23" s="195"/>
      <c r="AR23" s="195"/>
      <c r="AS23" s="196"/>
      <c r="AT23" s="197"/>
      <c r="AU23" s="198"/>
      <c r="AV23" s="198"/>
      <c r="AW23" s="199"/>
      <c r="AX23" s="269"/>
      <c r="AY23" s="270"/>
      <c r="AZ23" s="270"/>
      <c r="BA23" s="271"/>
      <c r="BB23" s="200"/>
      <c r="BC23" s="201"/>
      <c r="BD23" s="201"/>
      <c r="BE23" s="202"/>
      <c r="BF23" s="203"/>
      <c r="BG23" s="204"/>
      <c r="BH23" s="204"/>
      <c r="BI23" s="205"/>
      <c r="BJ23" s="310"/>
      <c r="BK23" s="311"/>
      <c r="BL23" s="311"/>
      <c r="BM23" s="397"/>
      <c r="BN23" s="404"/>
      <c r="BO23" s="407"/>
      <c r="BP23" s="407"/>
      <c r="BQ23" s="424"/>
      <c r="BR23" s="521"/>
      <c r="BS23" s="521"/>
      <c r="BT23" s="521"/>
    </row>
    <row r="24" spans="1:72" ht="13.5" thickBot="1" x14ac:dyDescent="0.25">
      <c r="A24" s="302" t="s">
        <v>35</v>
      </c>
      <c r="B24" s="361">
        <f t="shared" si="3"/>
        <v>4.6527777776650004E-3</v>
      </c>
      <c r="C24" s="367">
        <f t="shared" si="1"/>
        <v>4.9401909722982694E-3</v>
      </c>
      <c r="D24" s="301">
        <f t="shared" si="2"/>
        <v>4.9922521786492369E-3</v>
      </c>
      <c r="E24" s="296">
        <v>4.9768518510970002E-3</v>
      </c>
      <c r="F24" s="251">
        <v>5.0231481473020003E-3</v>
      </c>
      <c r="G24" s="252">
        <v>4.9768518510970002E-3</v>
      </c>
      <c r="H24" s="22">
        <v>4.953703704814E-3</v>
      </c>
      <c r="I24" s="23">
        <v>4.8611111124049998E-3</v>
      </c>
      <c r="J24" s="24">
        <v>4.733796296932E-3</v>
      </c>
      <c r="K24" s="25">
        <v>5.0810185202859997E-3</v>
      </c>
      <c r="L24" s="26">
        <v>4.8379629624829999E-3</v>
      </c>
      <c r="M24" s="26">
        <v>5.1851851858369996E-3</v>
      </c>
      <c r="N24" s="27">
        <v>4.687500000728E-3</v>
      </c>
      <c r="O24" s="28">
        <v>4.8611111124049998E-3</v>
      </c>
      <c r="P24" s="29">
        <v>4.7916666662789998E-3</v>
      </c>
      <c r="Q24" s="30">
        <v>4.8611111124049998E-3</v>
      </c>
      <c r="R24" s="31">
        <v>4.8726851855460003E-3</v>
      </c>
      <c r="S24" s="32">
        <v>4.8379629624829999E-3</v>
      </c>
      <c r="T24" s="32"/>
      <c r="U24" s="33"/>
      <c r="V24" s="34">
        <v>4.8379629624829999E-3</v>
      </c>
      <c r="W24" s="35">
        <v>4.7916666662789998E-3</v>
      </c>
      <c r="X24" s="35">
        <v>4.953703704814E-3</v>
      </c>
      <c r="Y24" s="36">
        <v>4.9305555548930001E-3</v>
      </c>
      <c r="Z24" s="37">
        <v>5.2893518513880003E-3</v>
      </c>
      <c r="AA24" s="38">
        <v>4.9652777779559997E-3</v>
      </c>
      <c r="AB24" s="39">
        <v>5.0462962972230001E-3</v>
      </c>
      <c r="AC24" s="40">
        <v>5.0000000010190001E-3</v>
      </c>
      <c r="AD24" s="41">
        <v>5.1157407397109996E-3</v>
      </c>
      <c r="AE24" s="192"/>
      <c r="AF24" s="192"/>
      <c r="AG24" s="193">
        <v>4.9768518510970002E-3</v>
      </c>
      <c r="AH24" s="22">
        <v>4.8379629624829999E-3</v>
      </c>
      <c r="AI24" s="23"/>
      <c r="AJ24" s="23"/>
      <c r="AK24" s="24"/>
      <c r="AL24" s="37">
        <v>5.1620370359159997E-3</v>
      </c>
      <c r="AM24" s="39">
        <v>4.8611111124049998E-3</v>
      </c>
      <c r="AN24" s="39">
        <v>4.7453703700739997E-3</v>
      </c>
      <c r="AO24" s="40">
        <v>4.9305555548930001E-3</v>
      </c>
      <c r="AP24" s="194">
        <v>5.636574074742E-3</v>
      </c>
      <c r="AQ24" s="195">
        <v>4.9884259242389999E-3</v>
      </c>
      <c r="AR24" s="195"/>
      <c r="AS24" s="196">
        <v>4.7685185199950004E-3</v>
      </c>
      <c r="AT24" s="197"/>
      <c r="AU24" s="198"/>
      <c r="AV24" s="198">
        <v>4.9421296280339998E-3</v>
      </c>
      <c r="AW24" s="199">
        <v>4.7222222237910004E-3</v>
      </c>
      <c r="AX24" s="269">
        <v>4.687500000728E-3</v>
      </c>
      <c r="AY24" s="270">
        <v>4.6527777776650004E-3</v>
      </c>
      <c r="AZ24" s="270">
        <v>4.7453703700739997E-3</v>
      </c>
      <c r="BA24" s="271">
        <v>4.6527777776650004E-3</v>
      </c>
      <c r="BB24" s="200">
        <v>5.0000000000000001E-3</v>
      </c>
      <c r="BC24" s="201">
        <v>4.8263888888888887E-3</v>
      </c>
      <c r="BD24" s="201">
        <v>5.1967592592592595E-3</v>
      </c>
      <c r="BE24" s="202">
        <v>4.8032407407407407E-3</v>
      </c>
      <c r="BF24" s="203">
        <v>4.7826388888888892E-3</v>
      </c>
      <c r="BG24" s="204">
        <v>5.0480324074074082E-3</v>
      </c>
      <c r="BH24" s="204">
        <v>4.9835648148148148E-3</v>
      </c>
      <c r="BI24" s="205">
        <v>4.7792824074074074E-3</v>
      </c>
      <c r="BJ24" s="310">
        <v>4.9599537037037034E-3</v>
      </c>
      <c r="BK24" s="311">
        <v>5.4923611111111111E-3</v>
      </c>
      <c r="BL24" s="311">
        <v>5.2663194444444441E-3</v>
      </c>
      <c r="BM24" s="397">
        <v>5.123263888888889E-3</v>
      </c>
      <c r="BN24" s="404"/>
      <c r="BO24" s="414">
        <v>4.7800925925925919E-3</v>
      </c>
      <c r="BP24" s="416">
        <v>5.3587962962962964E-3</v>
      </c>
      <c r="BQ24" s="427"/>
      <c r="BR24" s="521">
        <v>4.8495370370370368E-3</v>
      </c>
      <c r="BS24" s="521">
        <v>4.9074074074074072E-3</v>
      </c>
      <c r="BT24" s="521">
        <v>4.7106481481481478E-3</v>
      </c>
    </row>
    <row r="25" spans="1:72" ht="13.5" thickBot="1" x14ac:dyDescent="0.25">
      <c r="A25" s="302" t="s">
        <v>36</v>
      </c>
      <c r="B25" s="361">
        <f t="shared" si="3"/>
        <v>4.5717592592592589E-3</v>
      </c>
      <c r="C25" s="367">
        <f t="shared" si="1"/>
        <v>4.8921520312270161E-3</v>
      </c>
      <c r="D25" s="301">
        <f t="shared" si="2"/>
        <v>5.0023726851851852E-3</v>
      </c>
      <c r="E25" s="296">
        <v>5.10416666657E-3</v>
      </c>
      <c r="F25" s="251">
        <v>4.5833333315389996E-3</v>
      </c>
      <c r="G25" s="252">
        <v>4.6759259275860002E-3</v>
      </c>
      <c r="H25" s="22">
        <v>4.687500000728E-3</v>
      </c>
      <c r="I25" s="23">
        <v>4.6759259275860002E-3</v>
      </c>
      <c r="J25" s="24">
        <v>4.6412037045229998E-3</v>
      </c>
      <c r="K25" s="25">
        <v>4.884259258688E-3</v>
      </c>
      <c r="L25" s="26">
        <v>4.664351850806E-3</v>
      </c>
      <c r="M25" s="26">
        <v>4.8263888893420002E-3</v>
      </c>
      <c r="N25" s="27">
        <v>4.8148148161999997E-3</v>
      </c>
      <c r="O25" s="28">
        <v>4.8958333318299997E-3</v>
      </c>
      <c r="P25" s="29">
        <v>4.6990740738689996E-3</v>
      </c>
      <c r="Q25" s="30">
        <v>4.8611111124049998E-3</v>
      </c>
      <c r="R25" s="31">
        <v>4.8958333318299997E-3</v>
      </c>
      <c r="S25" s="32">
        <v>4.7222222237910004E-3</v>
      </c>
      <c r="T25" s="32">
        <v>5.1967592589790002E-3</v>
      </c>
      <c r="U25" s="33">
        <v>4.8379629624829999E-3</v>
      </c>
      <c r="V25" s="34">
        <v>4.9074074086089998E-3</v>
      </c>
      <c r="W25" s="35">
        <v>4.687500000728E-3</v>
      </c>
      <c r="X25" s="35">
        <v>4.8379629624829999E-3</v>
      </c>
      <c r="Y25" s="36">
        <v>4.7453703700739997E-3</v>
      </c>
      <c r="Z25" s="37">
        <v>4.7106481470110002E-3</v>
      </c>
      <c r="AA25" s="38">
        <v>4.9189814817510004E-3</v>
      </c>
      <c r="AB25" s="39">
        <v>4.7222222237910004E-3</v>
      </c>
      <c r="AC25" s="40">
        <v>4.7453703700739997E-3</v>
      </c>
      <c r="AD25" s="41">
        <v>5.1620370359159997E-3</v>
      </c>
      <c r="AE25" s="192"/>
      <c r="AF25" s="192">
        <v>4.7222222237910004E-3</v>
      </c>
      <c r="AG25" s="193">
        <v>4.6759259275860002E-3</v>
      </c>
      <c r="AH25" s="22">
        <v>4.7916666662789998E-3</v>
      </c>
      <c r="AI25" s="23"/>
      <c r="AJ25" s="23">
        <v>4.7222222237910004E-3</v>
      </c>
      <c r="AK25" s="24">
        <v>5.1620370359159997E-3</v>
      </c>
      <c r="AL25" s="37">
        <v>5.4398148131440003E-3</v>
      </c>
      <c r="AM25" s="39">
        <v>4.6527777776650004E-3</v>
      </c>
      <c r="AN25" s="39">
        <v>5.1388888896330004E-3</v>
      </c>
      <c r="AO25" s="40">
        <v>4.664351850806E-3</v>
      </c>
      <c r="AP25" s="194">
        <v>5.2199074089E-3</v>
      </c>
      <c r="AQ25" s="195">
        <v>4.7916666662789998E-3</v>
      </c>
      <c r="AR25" s="195"/>
      <c r="AS25" s="196">
        <v>4.8263888893420002E-3</v>
      </c>
      <c r="AT25" s="197">
        <v>4.7222222237910004E-3</v>
      </c>
      <c r="AU25" s="198">
        <v>5.4976851861279997E-3</v>
      </c>
      <c r="AV25" s="198">
        <v>4.8726851855460003E-3</v>
      </c>
      <c r="AW25" s="199">
        <v>4.6759259275860002E-3</v>
      </c>
      <c r="AX25" s="269">
        <v>5.1273148164909998E-3</v>
      </c>
      <c r="AY25" s="270">
        <v>4.8495370356249996E-3</v>
      </c>
      <c r="AZ25" s="270">
        <v>4.8611111124049998E-3</v>
      </c>
      <c r="BA25" s="271">
        <v>4.7569444432160003E-3</v>
      </c>
      <c r="BB25" s="200"/>
      <c r="BC25" s="201"/>
      <c r="BD25" s="201">
        <v>5.5208333333333333E-3</v>
      </c>
      <c r="BE25" s="202">
        <v>4.7222222222222223E-3</v>
      </c>
      <c r="BF25" s="203">
        <v>4.8581018518518522E-3</v>
      </c>
      <c r="BG25" s="204">
        <v>4.6723379629629632E-3</v>
      </c>
      <c r="BH25" s="204">
        <v>5.1528935185185185E-3</v>
      </c>
      <c r="BI25" s="205">
        <v>4.731597222222223E-3</v>
      </c>
      <c r="BJ25" s="310">
        <v>5.1240740740740743E-3</v>
      </c>
      <c r="BK25" s="311">
        <v>5.7085648148148148E-3</v>
      </c>
      <c r="BL25" s="311">
        <v>5.3265046296296298E-3</v>
      </c>
      <c r="BM25" s="397">
        <v>5.0773148148148149E-3</v>
      </c>
      <c r="BN25" s="432"/>
      <c r="BO25" s="414">
        <v>4.7800925925925919E-3</v>
      </c>
      <c r="BP25" s="416">
        <v>5.0694444444444441E-3</v>
      </c>
      <c r="BQ25" s="427">
        <v>4.8842592592592592E-3</v>
      </c>
      <c r="BR25" s="521">
        <v>5.115740740740741E-3</v>
      </c>
      <c r="BS25" s="521">
        <v>4.7222222222222223E-3</v>
      </c>
      <c r="BT25" s="522">
        <v>4.5717592592592589E-3</v>
      </c>
    </row>
    <row r="26" spans="1:72" ht="13.5" thickBot="1" x14ac:dyDescent="0.25">
      <c r="A26" s="302" t="s">
        <v>37</v>
      </c>
      <c r="B26" s="361">
        <f t="shared" si="3"/>
        <v>4.5833333315389996E-3</v>
      </c>
      <c r="C26" s="367">
        <f t="shared" si="1"/>
        <v>4.8347222223425893E-3</v>
      </c>
      <c r="D26" s="301">
        <f t="shared" si="2"/>
        <v>4.9652777777777777E-3</v>
      </c>
      <c r="E26" s="296">
        <v>4.9884259242389999E-3</v>
      </c>
      <c r="F26" s="251">
        <v>4.8958333318299997E-3</v>
      </c>
      <c r="G26" s="252">
        <v>4.7916666662789998E-3</v>
      </c>
      <c r="H26" s="22">
        <v>4.7106481470110002E-3</v>
      </c>
      <c r="I26" s="23">
        <v>4.7453703700739997E-3</v>
      </c>
      <c r="J26" s="24">
        <v>4.6064814814600003E-3</v>
      </c>
      <c r="K26" s="25">
        <v>4.8611111124049998E-3</v>
      </c>
      <c r="L26" s="26">
        <v>4.687500000728E-3</v>
      </c>
      <c r="M26" s="26">
        <v>4.6759259275860002E-3</v>
      </c>
      <c r="N26" s="27">
        <v>4.5949074083179997E-3</v>
      </c>
      <c r="O26" s="28">
        <v>4.7106481470110002E-3</v>
      </c>
      <c r="P26" s="29"/>
      <c r="Q26" s="30">
        <v>4.687500000728E-3</v>
      </c>
      <c r="R26" s="31">
        <v>4.9652777779559997E-3</v>
      </c>
      <c r="S26" s="32">
        <v>4.733796296932E-3</v>
      </c>
      <c r="T26" s="32">
        <v>5.0925925934280003E-3</v>
      </c>
      <c r="U26" s="33">
        <v>4.7222222237910004E-3</v>
      </c>
      <c r="V26" s="34">
        <v>4.7685185199950004E-3</v>
      </c>
      <c r="W26" s="35">
        <v>4.8148148161999997E-3</v>
      </c>
      <c r="X26" s="35">
        <v>4.733796296932E-3</v>
      </c>
      <c r="Y26" s="36">
        <v>4.7106481470110002E-3</v>
      </c>
      <c r="Z26" s="37">
        <v>4.9305555548930001E-3</v>
      </c>
      <c r="AA26" s="38">
        <v>4.8032407394200003E-3</v>
      </c>
      <c r="AB26" s="39">
        <v>4.9074074086089998E-3</v>
      </c>
      <c r="AC26" s="40">
        <v>4.7569444432160003E-3</v>
      </c>
      <c r="AD26" s="41">
        <v>5.1273148164909998E-3</v>
      </c>
      <c r="AE26" s="192"/>
      <c r="AF26" s="192">
        <v>4.7685185199950004E-3</v>
      </c>
      <c r="AG26" s="193">
        <v>4.687500000728E-3</v>
      </c>
      <c r="AH26" s="22">
        <v>4.733796296932E-3</v>
      </c>
      <c r="AI26" s="23"/>
      <c r="AJ26" s="23">
        <v>4.733796296932E-3</v>
      </c>
      <c r="AK26" s="24">
        <v>5.1851851858369996E-3</v>
      </c>
      <c r="AL26" s="37">
        <v>5.0578703703649999E-3</v>
      </c>
      <c r="AM26" s="39">
        <v>4.7453703700739997E-3</v>
      </c>
      <c r="AN26" s="39">
        <v>4.6412037045229998E-3</v>
      </c>
      <c r="AO26" s="40">
        <v>4.7569444432160003E-3</v>
      </c>
      <c r="AP26" s="194">
        <v>5.3819444437979997E-3</v>
      </c>
      <c r="AQ26" s="195">
        <v>4.7569444432160003E-3</v>
      </c>
      <c r="AR26" s="195"/>
      <c r="AS26" s="196">
        <v>4.7569444432160003E-3</v>
      </c>
      <c r="AT26" s="197">
        <v>4.8148148161999997E-3</v>
      </c>
      <c r="AU26" s="198">
        <v>5.0578703703649999E-3</v>
      </c>
      <c r="AV26" s="198"/>
      <c r="AW26" s="199">
        <v>4.8032407394200003E-3</v>
      </c>
      <c r="AX26" s="269"/>
      <c r="AY26" s="270">
        <v>4.7222222237910004E-3</v>
      </c>
      <c r="AZ26" s="270">
        <v>4.7685185199950004E-3</v>
      </c>
      <c r="BA26" s="271">
        <v>4.5833333315389996E-3</v>
      </c>
      <c r="BB26" s="200"/>
      <c r="BC26" s="201"/>
      <c r="BD26" s="201"/>
      <c r="BE26" s="202">
        <v>4.8379629629629632E-3</v>
      </c>
      <c r="BF26" s="203"/>
      <c r="BG26" s="204">
        <v>5.0527777777777776E-3</v>
      </c>
      <c r="BH26" s="204"/>
      <c r="BI26" s="205">
        <v>4.7648148148148146E-3</v>
      </c>
      <c r="BJ26" s="310"/>
      <c r="BK26" s="311">
        <v>5.4591435185185186E-3</v>
      </c>
      <c r="BL26" s="311"/>
      <c r="BM26" s="397">
        <v>5.1283564814814811E-3</v>
      </c>
      <c r="BN26" s="404"/>
      <c r="BO26" s="407"/>
      <c r="BP26" s="407"/>
      <c r="BQ26" s="424">
        <v>4.8611111111111112E-3</v>
      </c>
      <c r="BR26" s="521"/>
      <c r="BS26" s="521"/>
      <c r="BT26" s="521">
        <v>4.6527777777777774E-3</v>
      </c>
    </row>
    <row r="27" spans="1:72" ht="13.5" thickBot="1" x14ac:dyDescent="0.25">
      <c r="A27" s="302" t="s">
        <v>38</v>
      </c>
      <c r="B27" s="361">
        <f t="shared" si="3"/>
        <v>0</v>
      </c>
      <c r="C27" s="367"/>
      <c r="D27" s="301"/>
      <c r="E27" s="296"/>
      <c r="F27" s="251"/>
      <c r="G27" s="252"/>
      <c r="H27" s="22"/>
      <c r="I27" s="23"/>
      <c r="J27" s="24"/>
      <c r="K27" s="25"/>
      <c r="L27" s="26"/>
      <c r="M27" s="26"/>
      <c r="N27" s="27"/>
      <c r="O27" s="28"/>
      <c r="P27" s="29"/>
      <c r="Q27" s="30"/>
      <c r="R27" s="31"/>
      <c r="S27" s="32"/>
      <c r="T27" s="32"/>
      <c r="U27" s="33"/>
      <c r="V27" s="34"/>
      <c r="W27" s="35"/>
      <c r="X27" s="35"/>
      <c r="Y27" s="36"/>
      <c r="Z27" s="37"/>
      <c r="AA27" s="38"/>
      <c r="AB27" s="39"/>
      <c r="AC27" s="40"/>
      <c r="AD27" s="41"/>
      <c r="AE27" s="192"/>
      <c r="AF27" s="192"/>
      <c r="AG27" s="193"/>
      <c r="AH27" s="22"/>
      <c r="AI27" s="23"/>
      <c r="AJ27" s="23"/>
      <c r="AK27" s="24"/>
      <c r="AL27" s="37"/>
      <c r="AM27" s="39"/>
      <c r="AN27" s="39"/>
      <c r="AO27" s="40"/>
      <c r="AP27" s="194"/>
      <c r="AQ27" s="195"/>
      <c r="AR27" s="195"/>
      <c r="AS27" s="196"/>
      <c r="AT27" s="197"/>
      <c r="AU27" s="198"/>
      <c r="AV27" s="198"/>
      <c r="AW27" s="199"/>
      <c r="AX27" s="269"/>
      <c r="AY27" s="270"/>
      <c r="AZ27" s="270"/>
      <c r="BA27" s="271"/>
      <c r="BB27" s="200"/>
      <c r="BC27" s="201"/>
      <c r="BD27" s="201"/>
      <c r="BE27" s="202"/>
      <c r="BF27" s="203"/>
      <c r="BG27" s="204"/>
      <c r="BH27" s="204"/>
      <c r="BI27" s="205"/>
      <c r="BJ27" s="310"/>
      <c r="BK27" s="311"/>
      <c r="BL27" s="311"/>
      <c r="BM27" s="397"/>
      <c r="BN27" s="404"/>
      <c r="BO27" s="407"/>
      <c r="BP27" s="407"/>
      <c r="BQ27" s="424"/>
      <c r="BR27" s="521"/>
      <c r="BS27" s="521"/>
      <c r="BT27" s="521"/>
    </row>
    <row r="28" spans="1:72" ht="13.5" thickBot="1" x14ac:dyDescent="0.25">
      <c r="A28" s="302" t="s">
        <v>39</v>
      </c>
      <c r="B28" s="361">
        <f t="shared" si="3"/>
        <v>5.0925925925925921E-3</v>
      </c>
      <c r="C28" s="367">
        <f t="shared" si="1"/>
        <v>5.4755768369512828E-3</v>
      </c>
      <c r="D28" s="301">
        <f t="shared" si="2"/>
        <v>5.4896926440329216E-3</v>
      </c>
      <c r="E28" s="296">
        <v>5.7986111096399997E-3</v>
      </c>
      <c r="F28" s="251">
        <v>5.2662037051050001E-3</v>
      </c>
      <c r="G28" s="252">
        <v>5.3587962975140003E-3</v>
      </c>
      <c r="H28" s="22">
        <v>5.4166666668610001E-3</v>
      </c>
      <c r="I28" s="23">
        <v>5.2662037051050001E-3</v>
      </c>
      <c r="J28" s="24">
        <v>5.3125000013100002E-3</v>
      </c>
      <c r="K28" s="25">
        <v>5.5787037053960003E-3</v>
      </c>
      <c r="L28" s="26">
        <v>5.3240740744509999E-3</v>
      </c>
      <c r="M28" s="26">
        <v>5.3356481475929996E-3</v>
      </c>
      <c r="N28" s="27">
        <v>5.5671296286160001E-3</v>
      </c>
      <c r="O28" s="28">
        <v>5.6250000016010004E-3</v>
      </c>
      <c r="P28" s="29">
        <v>5.30092592453E-3</v>
      </c>
      <c r="Q28" s="30">
        <v>5.5092592592700003E-3</v>
      </c>
      <c r="R28" s="31">
        <v>5.5671296286160001E-3</v>
      </c>
      <c r="S28" s="32">
        <v>5.3125000013100002E-3</v>
      </c>
      <c r="T28" s="32">
        <v>5.6597222210260003E-3</v>
      </c>
      <c r="U28" s="33">
        <v>5.30092592453E-3</v>
      </c>
      <c r="V28" s="34">
        <v>5.4166666668610001E-3</v>
      </c>
      <c r="W28" s="35">
        <v>5.5092592592700003E-3</v>
      </c>
      <c r="X28" s="35"/>
      <c r="Y28" s="36">
        <v>5.4629629630650002E-3</v>
      </c>
      <c r="Z28" s="37">
        <v>5.5324074091910001E-3</v>
      </c>
      <c r="AA28" s="38">
        <v>5.4629629630650002E-3</v>
      </c>
      <c r="AB28" s="39">
        <v>5.4513888899239997E-3</v>
      </c>
      <c r="AC28" s="40">
        <v>5.3587962975140003E-3</v>
      </c>
      <c r="AD28" s="41">
        <v>5.5671296286160001E-3</v>
      </c>
      <c r="AE28" s="192"/>
      <c r="AF28" s="192">
        <v>5.3819444437979997E-3</v>
      </c>
      <c r="AG28" s="193">
        <v>5.3240740744509999E-3</v>
      </c>
      <c r="AH28" s="22">
        <v>5.3356481475929996E-3</v>
      </c>
      <c r="AI28" s="23"/>
      <c r="AJ28" s="23">
        <v>5.3819444437979997E-3</v>
      </c>
      <c r="AK28" s="24">
        <v>5.8333333327030001E-3</v>
      </c>
      <c r="AL28" s="37">
        <v>5.8912037020489999E-3</v>
      </c>
      <c r="AM28" s="39">
        <v>5.4513888899239997E-3</v>
      </c>
      <c r="AN28" s="39"/>
      <c r="AO28" s="40">
        <v>5.4166666668610001E-3</v>
      </c>
      <c r="AP28" s="194">
        <v>5.9722222213169996E-3</v>
      </c>
      <c r="AQ28" s="195">
        <v>5.4976851861279997E-3</v>
      </c>
      <c r="AR28" s="195"/>
      <c r="AS28" s="196">
        <v>5.4282407400019998E-3</v>
      </c>
      <c r="AT28" s="197">
        <v>5.4861111093489996E-3</v>
      </c>
      <c r="AU28" s="198">
        <v>5.7986111096399997E-3</v>
      </c>
      <c r="AV28" s="198">
        <v>5.3240740744509999E-3</v>
      </c>
      <c r="AW28" s="199">
        <v>5.30092592453E-3</v>
      </c>
      <c r="AX28" s="269">
        <v>5.5092592592700003E-3</v>
      </c>
      <c r="AY28" s="270">
        <v>5.3587962975140003E-3</v>
      </c>
      <c r="AZ28" s="270">
        <v>5.4050925937190004E-3</v>
      </c>
      <c r="BA28" s="271">
        <v>5.3125000013100002E-3</v>
      </c>
      <c r="BB28" s="200">
        <v>5.5324074074074069E-3</v>
      </c>
      <c r="BC28" s="201">
        <v>5.3356481481481484E-3</v>
      </c>
      <c r="BD28" s="201">
        <v>5.5555555555555558E-3</v>
      </c>
      <c r="BE28" s="202">
        <v>5.3819444444444453E-3</v>
      </c>
      <c r="BF28" s="203">
        <v>5.3877314814814803E-3</v>
      </c>
      <c r="BG28" s="204">
        <v>5.5125E-3</v>
      </c>
      <c r="BH28" s="204">
        <v>5.5971064814814816E-3</v>
      </c>
      <c r="BI28" s="205">
        <v>5.265740740740741E-3</v>
      </c>
      <c r="BJ28" s="310">
        <v>5.5418981481481474E-3</v>
      </c>
      <c r="BK28" s="311">
        <v>6.114236111111112E-3</v>
      </c>
      <c r="BL28" s="311">
        <v>5.5891203703703702E-3</v>
      </c>
      <c r="BM28" s="397">
        <v>5.6278935185185182E-3</v>
      </c>
      <c r="BN28" s="432"/>
      <c r="BO28" s="416">
        <v>5.4629629629629637E-3</v>
      </c>
      <c r="BP28" s="416">
        <v>5.4745370370370373E-3</v>
      </c>
      <c r="BQ28" s="424">
        <v>5.3819444444444453E-3</v>
      </c>
      <c r="BR28" s="521">
        <v>5.5555555555555558E-3</v>
      </c>
      <c r="BS28" s="521">
        <v>5.4050925925925924E-3</v>
      </c>
      <c r="BT28" s="521">
        <v>5.0925925925925921E-3</v>
      </c>
    </row>
    <row r="29" spans="1:72" ht="13.5" thickBot="1" x14ac:dyDescent="0.25">
      <c r="A29" s="302" t="s">
        <v>40</v>
      </c>
      <c r="B29" s="361">
        <f t="shared" si="3"/>
        <v>5.1273148148148146E-3</v>
      </c>
      <c r="C29" s="367">
        <f t="shared" si="1"/>
        <v>5.4399544384801908E-3</v>
      </c>
      <c r="D29" s="301">
        <f t="shared" si="2"/>
        <v>5.5361111111111097E-3</v>
      </c>
      <c r="E29" s="296">
        <v>5.520833332412E-3</v>
      </c>
      <c r="F29" s="251">
        <v>5.4861111093489996E-3</v>
      </c>
      <c r="G29" s="252">
        <v>5.3819444437979997E-3</v>
      </c>
      <c r="H29" s="22">
        <v>5.30092592453E-3</v>
      </c>
      <c r="I29" s="23">
        <v>5.3587962975140003E-3</v>
      </c>
      <c r="J29" s="24">
        <v>5.1851851858369996E-3</v>
      </c>
      <c r="K29" s="25">
        <v>5.520833332412E-3</v>
      </c>
      <c r="L29" s="26">
        <v>5.1388888896330004E-3</v>
      </c>
      <c r="M29" s="26">
        <v>5.2083333321209999E-3</v>
      </c>
      <c r="N29" s="27">
        <v>5.1388888896330004E-3</v>
      </c>
      <c r="O29" s="28">
        <v>5.3472222207350002E-3</v>
      </c>
      <c r="P29" s="29"/>
      <c r="Q29" s="30">
        <v>5.1851851858369996E-3</v>
      </c>
      <c r="R29" s="31">
        <v>5.4050925937190004E-3</v>
      </c>
      <c r="S29" s="32">
        <v>5.2430555551840003E-3</v>
      </c>
      <c r="T29" s="32">
        <v>5.8449074058439998E-3</v>
      </c>
      <c r="U29" s="33">
        <v>5.2083333321209999E-3</v>
      </c>
      <c r="V29" s="34">
        <v>5.4861111093489996E-3</v>
      </c>
      <c r="W29" s="35">
        <v>5.1620370359159997E-3</v>
      </c>
      <c r="X29" s="35">
        <v>5.2893518513880003E-3</v>
      </c>
      <c r="Y29" s="36">
        <v>5.2546296283249999E-3</v>
      </c>
      <c r="Z29" s="37">
        <v>5.30092592453E-3</v>
      </c>
      <c r="AA29" s="38">
        <v>5.3819444437979997E-3</v>
      </c>
      <c r="AB29" s="39">
        <v>5.3125000013100002E-3</v>
      </c>
      <c r="AC29" s="40">
        <v>5.2662037051050001E-3</v>
      </c>
      <c r="AD29" s="41">
        <v>5.6828703709470001E-3</v>
      </c>
      <c r="AE29" s="192"/>
      <c r="AF29" s="192">
        <v>5.1851851858369996E-3</v>
      </c>
      <c r="AG29" s="193">
        <v>5.1736111126959999E-3</v>
      </c>
      <c r="AH29" s="22">
        <v>5.370370370656E-3</v>
      </c>
      <c r="AI29" s="23"/>
      <c r="AJ29" s="23">
        <v>5.2314814820419997E-3</v>
      </c>
      <c r="AK29" s="24">
        <v>5.7638888902149998E-3</v>
      </c>
      <c r="AL29" s="37">
        <v>6.1805555560569998E-3</v>
      </c>
      <c r="AM29" s="39">
        <v>5.1620370359159997E-3</v>
      </c>
      <c r="AN29" s="39">
        <v>5.6828703709470001E-3</v>
      </c>
      <c r="AO29" s="40">
        <v>5.2199074089E-3</v>
      </c>
      <c r="AP29" s="194">
        <v>5.9259259251120003E-3</v>
      </c>
      <c r="AQ29" s="195">
        <v>5.2199074089E-3</v>
      </c>
      <c r="AR29" s="195"/>
      <c r="AS29" s="196">
        <v>5.2777777782469998E-3</v>
      </c>
      <c r="AT29" s="197">
        <v>5.3935185169390002E-3</v>
      </c>
      <c r="AU29" s="198">
        <v>6.1805555560569998E-3</v>
      </c>
      <c r="AV29" s="198">
        <v>5.4398148131440003E-3</v>
      </c>
      <c r="AW29" s="199">
        <v>5.1967592589790002E-3</v>
      </c>
      <c r="AX29" s="269">
        <v>5.6134259248210002E-3</v>
      </c>
      <c r="AY29" s="270">
        <v>5.6134259248210002E-3</v>
      </c>
      <c r="AZ29" s="270">
        <v>5.4050925937190004E-3</v>
      </c>
      <c r="BA29" s="271">
        <v>5.2199074089E-3</v>
      </c>
      <c r="BB29" s="200">
        <v>5.6597222222222222E-3</v>
      </c>
      <c r="BC29" s="201">
        <v>5.3819444444444453E-3</v>
      </c>
      <c r="BD29" s="201">
        <v>5.8912037037037032E-3</v>
      </c>
      <c r="BE29" s="202">
        <v>5.208333333333333E-3</v>
      </c>
      <c r="BF29" s="203">
        <v>5.3734953703703714E-3</v>
      </c>
      <c r="BG29" s="204">
        <v>5.2446759259259261E-3</v>
      </c>
      <c r="BH29" s="204">
        <v>5.69375E-3</v>
      </c>
      <c r="BI29" s="205">
        <v>5.2067129629629625E-3</v>
      </c>
      <c r="BJ29" s="310">
        <v>5.9755787037037043E-3</v>
      </c>
      <c r="BK29" s="311">
        <v>6.4185185185185187E-3</v>
      </c>
      <c r="BL29" s="311">
        <v>5.8792824074074069E-3</v>
      </c>
      <c r="BM29" s="397">
        <v>5.5755787037037033E-3</v>
      </c>
      <c r="BN29" s="432"/>
      <c r="BO29" s="416">
        <v>5.4050925925925924E-3</v>
      </c>
      <c r="BP29" s="416">
        <v>5.4050925925925924E-3</v>
      </c>
      <c r="BQ29" s="424">
        <v>5.208333333333333E-3</v>
      </c>
      <c r="BR29" s="521">
        <v>5.7638888888888887E-3</v>
      </c>
      <c r="BS29" s="521">
        <v>5.2314814814814819E-3</v>
      </c>
      <c r="BT29" s="521">
        <v>5.1273148148148146E-3</v>
      </c>
    </row>
    <row r="30" spans="1:72" ht="13.5" thickBot="1" x14ac:dyDescent="0.25">
      <c r="A30" s="302" t="s">
        <v>41</v>
      </c>
      <c r="B30" s="361">
        <f t="shared" si="3"/>
        <v>5.1273148148148146E-3</v>
      </c>
      <c r="C30" s="367">
        <f t="shared" si="1"/>
        <v>5.3522907933426156E-3</v>
      </c>
      <c r="D30" s="301">
        <f t="shared" si="2"/>
        <v>5.330774176954732E-3</v>
      </c>
      <c r="E30" s="296">
        <v>5.6250000016010004E-3</v>
      </c>
      <c r="F30" s="251">
        <v>5.1620370359159997E-3</v>
      </c>
      <c r="G30" s="252">
        <v>5.2546296283249999E-3</v>
      </c>
      <c r="H30" s="22">
        <v>5.3356481475929996E-3</v>
      </c>
      <c r="I30" s="23">
        <v>5.2199074089E-3</v>
      </c>
      <c r="J30" s="24">
        <v>5.1736111126959999E-3</v>
      </c>
      <c r="K30" s="25">
        <v>5.5439814823329998E-3</v>
      </c>
      <c r="L30" s="26">
        <v>5.1620370359159997E-3</v>
      </c>
      <c r="M30" s="26">
        <v>5.1736111126959999E-3</v>
      </c>
      <c r="N30" s="27">
        <v>5.370370370656E-3</v>
      </c>
      <c r="O30" s="28">
        <v>5.5092592592700003E-3</v>
      </c>
      <c r="P30" s="29">
        <v>5.1388888896330004E-3</v>
      </c>
      <c r="Q30" s="30">
        <v>5.3819444437979997E-3</v>
      </c>
      <c r="R30" s="31">
        <v>5.4050925937190004E-3</v>
      </c>
      <c r="S30" s="32">
        <v>5.30092592453E-3</v>
      </c>
      <c r="T30" s="32">
        <v>5.6250000016010004E-3</v>
      </c>
      <c r="U30" s="33">
        <v>5.1967592589790002E-3</v>
      </c>
      <c r="V30" s="34">
        <v>5.2199074089E-3</v>
      </c>
      <c r="W30" s="35">
        <v>5.2777777782469998E-3</v>
      </c>
      <c r="X30" s="35">
        <v>5.370370370656E-3</v>
      </c>
      <c r="Y30" s="36">
        <v>5.3587962975140003E-3</v>
      </c>
      <c r="Z30" s="37">
        <v>5.5324074091910001E-3</v>
      </c>
      <c r="AA30" s="38">
        <v>5.2893518513880003E-3</v>
      </c>
      <c r="AB30" s="39">
        <v>5.4050925937190004E-3</v>
      </c>
      <c r="AC30" s="40">
        <v>5.3819444437979997E-3</v>
      </c>
      <c r="AD30" s="41">
        <v>5.4976851861279997E-3</v>
      </c>
      <c r="AE30" s="192"/>
      <c r="AF30" s="192">
        <v>5.2777777782469998E-3</v>
      </c>
      <c r="AG30" s="193">
        <v>5.2662037051050001E-3</v>
      </c>
      <c r="AH30" s="22">
        <v>5.30092592453E-3</v>
      </c>
      <c r="AI30" s="23"/>
      <c r="AJ30" s="23">
        <v>5.2314814820419997E-3</v>
      </c>
      <c r="AK30" s="24">
        <v>5.590277778538E-3</v>
      </c>
      <c r="AL30" s="37">
        <v>5.6597222210260003E-3</v>
      </c>
      <c r="AM30" s="39">
        <v>5.4282407400019998E-3</v>
      </c>
      <c r="AN30" s="39">
        <v>5.1851851858369996E-3</v>
      </c>
      <c r="AO30" s="40">
        <v>5.3240740744509999E-3</v>
      </c>
      <c r="AP30" s="194">
        <v>5.856481482624E-3</v>
      </c>
      <c r="AQ30" s="195">
        <v>5.2546296283249999E-3</v>
      </c>
      <c r="AR30" s="195"/>
      <c r="AS30" s="196">
        <v>5.30092592453E-3</v>
      </c>
      <c r="AT30" s="197"/>
      <c r="AU30" s="198">
        <v>5.7638888902149998E-3</v>
      </c>
      <c r="AV30" s="198"/>
      <c r="AW30" s="199">
        <v>5.30092592453E-3</v>
      </c>
      <c r="AX30" s="269">
        <v>5.370370370656E-3</v>
      </c>
      <c r="AY30" s="270">
        <v>5.3356481475929996E-3</v>
      </c>
      <c r="AZ30" s="270">
        <v>5.1736111126959999E-3</v>
      </c>
      <c r="BA30" s="271">
        <v>5.1620370359159997E-3</v>
      </c>
      <c r="BB30" s="200"/>
      <c r="BC30" s="201">
        <v>5.162037037037037E-3</v>
      </c>
      <c r="BD30" s="201">
        <v>5.6712962962962958E-3</v>
      </c>
      <c r="BE30" s="202">
        <v>5.2662037037037035E-3</v>
      </c>
      <c r="BF30" s="203"/>
      <c r="BG30" s="204">
        <v>5.4011574074074075E-3</v>
      </c>
      <c r="BH30" s="204">
        <v>5.4116898148148145E-3</v>
      </c>
      <c r="BI30" s="205">
        <v>5.2501157407407401E-3</v>
      </c>
      <c r="BJ30" s="310"/>
      <c r="BK30" s="311"/>
      <c r="BL30" s="311"/>
      <c r="BM30" s="397">
        <v>5.5366898148148146E-3</v>
      </c>
      <c r="BN30" s="404"/>
      <c r="BO30" s="407"/>
      <c r="BP30" s="407"/>
      <c r="BQ30" s="424">
        <v>5.1273148148148146E-3</v>
      </c>
      <c r="BR30" s="521"/>
      <c r="BS30" s="521"/>
      <c r="BT30" s="521">
        <v>5.1504629629629635E-3</v>
      </c>
    </row>
    <row r="31" spans="1:72" ht="13.5" thickBot="1" x14ac:dyDescent="0.25">
      <c r="A31" s="303" t="s">
        <v>42</v>
      </c>
      <c r="B31" s="361">
        <f t="shared" si="3"/>
        <v>0</v>
      </c>
      <c r="C31" s="367"/>
      <c r="D31" s="301"/>
      <c r="E31" s="297"/>
      <c r="F31" s="253"/>
      <c r="G31" s="254"/>
      <c r="H31" s="206"/>
      <c r="I31" s="207"/>
      <c r="J31" s="208"/>
      <c r="K31" s="209"/>
      <c r="L31" s="210"/>
      <c r="M31" s="210"/>
      <c r="N31" s="211"/>
      <c r="O31" s="212"/>
      <c r="P31" s="213"/>
      <c r="Q31" s="214"/>
      <c r="R31" s="215"/>
      <c r="S31" s="216"/>
      <c r="T31" s="216"/>
      <c r="U31" s="217"/>
      <c r="V31" s="218"/>
      <c r="W31" s="219"/>
      <c r="X31" s="219"/>
      <c r="Y31" s="220"/>
      <c r="Z31" s="221"/>
      <c r="AA31" s="222"/>
      <c r="AB31" s="223"/>
      <c r="AC31" s="224"/>
      <c r="AD31" s="225"/>
      <c r="AE31" s="226"/>
      <c r="AF31" s="226"/>
      <c r="AG31" s="227"/>
      <c r="AH31" s="206"/>
      <c r="AI31" s="207"/>
      <c r="AJ31" s="207"/>
      <c r="AK31" s="208"/>
      <c r="AL31" s="221"/>
      <c r="AM31" s="223"/>
      <c r="AN31" s="223"/>
      <c r="AO31" s="224"/>
      <c r="AP31" s="228"/>
      <c r="AQ31" s="229"/>
      <c r="AR31" s="229"/>
      <c r="AS31" s="230"/>
      <c r="AT31" s="231"/>
      <c r="AU31" s="232"/>
      <c r="AV31" s="232"/>
      <c r="AW31" s="233"/>
      <c r="AX31" s="272"/>
      <c r="AY31" s="273"/>
      <c r="AZ31" s="273"/>
      <c r="BA31" s="274"/>
      <c r="BB31" s="234"/>
      <c r="BC31" s="235"/>
      <c r="BD31" s="235"/>
      <c r="BE31" s="236"/>
      <c r="BF31" s="237"/>
      <c r="BG31" s="238"/>
      <c r="BH31" s="238"/>
      <c r="BI31" s="239"/>
      <c r="BJ31" s="312"/>
      <c r="BK31" s="313"/>
      <c r="BL31" s="313"/>
      <c r="BM31" s="398"/>
      <c r="BN31" s="405"/>
      <c r="BO31" s="408"/>
      <c r="BP31" s="408"/>
      <c r="BQ31" s="425"/>
      <c r="BR31" s="521"/>
      <c r="BS31" s="521"/>
      <c r="BT31" s="521"/>
    </row>
    <row r="32" spans="1:72" ht="13.5" thickBot="1" x14ac:dyDescent="0.25">
      <c r="A32" s="319"/>
      <c r="B32" s="361"/>
      <c r="C32" s="367"/>
      <c r="D32" s="301"/>
      <c r="E32" s="362"/>
      <c r="F32" s="320"/>
      <c r="G32" s="321"/>
      <c r="H32" s="322"/>
      <c r="I32" s="323"/>
      <c r="J32" s="324"/>
      <c r="K32" s="325"/>
      <c r="L32" s="326"/>
      <c r="M32" s="326"/>
      <c r="N32" s="327"/>
      <c r="O32" s="328"/>
      <c r="P32" s="329"/>
      <c r="Q32" s="330"/>
      <c r="R32" s="331"/>
      <c r="S32" s="332"/>
      <c r="T32" s="332"/>
      <c r="U32" s="333"/>
      <c r="V32" s="334"/>
      <c r="W32" s="335"/>
      <c r="X32" s="335"/>
      <c r="Y32" s="336"/>
      <c r="Z32" s="337"/>
      <c r="AA32" s="338"/>
      <c r="AB32" s="339"/>
      <c r="AC32" s="340"/>
      <c r="AD32" s="341"/>
      <c r="AE32" s="342"/>
      <c r="AF32" s="342"/>
      <c r="AG32" s="343"/>
      <c r="AH32" s="322"/>
      <c r="AI32" s="323"/>
      <c r="AJ32" s="323"/>
      <c r="AK32" s="324"/>
      <c r="AL32" s="337"/>
      <c r="AM32" s="339"/>
      <c r="AN32" s="339"/>
      <c r="AO32" s="340"/>
      <c r="AP32" s="344"/>
      <c r="AQ32" s="345"/>
      <c r="AR32" s="345"/>
      <c r="AS32" s="346"/>
      <c r="AT32" s="347"/>
      <c r="AU32" s="348"/>
      <c r="AV32" s="348"/>
      <c r="AW32" s="349"/>
      <c r="AX32" s="350"/>
      <c r="AY32" s="351"/>
      <c r="AZ32" s="351"/>
      <c r="BA32" s="352"/>
      <c r="BB32" s="353"/>
      <c r="BC32" s="354"/>
      <c r="BD32" s="354"/>
      <c r="BE32" s="355"/>
      <c r="BF32" s="356"/>
      <c r="BG32" s="357"/>
      <c r="BH32" s="357"/>
      <c r="BI32" s="358"/>
      <c r="BJ32" s="359"/>
      <c r="BK32" s="360"/>
      <c r="BL32" s="360"/>
      <c r="BM32" s="399"/>
      <c r="BN32" s="404"/>
      <c r="BO32" s="412"/>
      <c r="BP32" s="413"/>
      <c r="BQ32" s="424"/>
      <c r="BR32" s="521"/>
      <c r="BS32" s="521"/>
      <c r="BT32" s="521"/>
    </row>
    <row r="33" spans="1:72" ht="13.5" thickBot="1" x14ac:dyDescent="0.25">
      <c r="A33" s="318" t="s">
        <v>106</v>
      </c>
      <c r="B33" s="361">
        <f>MIN(E33:BT33)</f>
        <v>5.0231481481481481E-3</v>
      </c>
      <c r="C33" s="367">
        <f t="shared" si="1"/>
        <v>5.3786265432098773E-3</v>
      </c>
      <c r="D33" s="301">
        <f t="shared" si="2"/>
        <v>5.3786265432098773E-3</v>
      </c>
      <c r="E33" s="297"/>
      <c r="F33" s="253"/>
      <c r="G33" s="254"/>
      <c r="H33" s="206"/>
      <c r="I33" s="207"/>
      <c r="J33" s="208"/>
      <c r="K33" s="209"/>
      <c r="L33" s="210"/>
      <c r="M33" s="210"/>
      <c r="N33" s="211"/>
      <c r="O33" s="212"/>
      <c r="P33" s="213"/>
      <c r="Q33" s="214"/>
      <c r="R33" s="215"/>
      <c r="S33" s="216"/>
      <c r="T33" s="216"/>
      <c r="U33" s="217"/>
      <c r="V33" s="218"/>
      <c r="W33" s="219"/>
      <c r="X33" s="219"/>
      <c r="Y33" s="220"/>
      <c r="Z33" s="221"/>
      <c r="AA33" s="222"/>
      <c r="AB33" s="223"/>
      <c r="AC33" s="224"/>
      <c r="AD33" s="225"/>
      <c r="AE33" s="226"/>
      <c r="AF33" s="226"/>
      <c r="AG33" s="227"/>
      <c r="AH33" s="206"/>
      <c r="AI33" s="207"/>
      <c r="AJ33" s="207"/>
      <c r="AK33" s="208"/>
      <c r="AL33" s="221"/>
      <c r="AM33" s="223"/>
      <c r="AN33" s="223"/>
      <c r="AO33" s="224"/>
      <c r="AP33" s="228"/>
      <c r="AQ33" s="229"/>
      <c r="AR33" s="229"/>
      <c r="AS33" s="230"/>
      <c r="AT33" s="231"/>
      <c r="AU33" s="232"/>
      <c r="AV33" s="232"/>
      <c r="AW33" s="233"/>
      <c r="AX33" s="272"/>
      <c r="AY33" s="273"/>
      <c r="AZ33" s="273"/>
      <c r="BA33" s="274"/>
      <c r="BB33" s="234"/>
      <c r="BC33" s="235"/>
      <c r="BD33" s="235"/>
      <c r="BE33" s="236"/>
      <c r="BF33" s="237"/>
      <c r="BG33" s="238"/>
      <c r="BH33" s="238"/>
      <c r="BI33" s="239"/>
      <c r="BJ33" s="312"/>
      <c r="BK33" s="313">
        <v>6.0570601851851853E-3</v>
      </c>
      <c r="BL33" s="313">
        <v>5.7798611111111115E-3</v>
      </c>
      <c r="BM33" s="398">
        <v>5.575347222222222E-3</v>
      </c>
      <c r="BN33" s="405"/>
      <c r="BO33" s="417">
        <v>5.1736111111111115E-3</v>
      </c>
      <c r="BP33" s="430">
        <v>5.1736111111111115E-3</v>
      </c>
      <c r="BQ33" s="425">
        <v>5.138888888888889E-3</v>
      </c>
      <c r="BR33" s="521">
        <v>5.4050925925925924E-3</v>
      </c>
      <c r="BS33" s="521">
        <v>5.0810185185185186E-3</v>
      </c>
      <c r="BT33" s="521">
        <v>5.0231481481481481E-3</v>
      </c>
    </row>
    <row r="34" spans="1:72" ht="13.5" thickBot="1" x14ac:dyDescent="0.25">
      <c r="A34" s="317"/>
      <c r="B34" s="361"/>
      <c r="C34" s="367"/>
      <c r="D34" s="301"/>
      <c r="E34" s="296"/>
      <c r="F34" s="251"/>
      <c r="G34" s="252"/>
      <c r="H34" s="22"/>
      <c r="I34" s="23"/>
      <c r="J34" s="24"/>
      <c r="K34" s="25"/>
      <c r="L34" s="26"/>
      <c r="M34" s="26"/>
      <c r="N34" s="27"/>
      <c r="O34" s="28"/>
      <c r="P34" s="29"/>
      <c r="Q34" s="30"/>
      <c r="R34" s="31"/>
      <c r="S34" s="32"/>
      <c r="T34" s="32"/>
      <c r="U34" s="33"/>
      <c r="V34" s="34"/>
      <c r="W34" s="35"/>
      <c r="X34" s="35"/>
      <c r="Y34" s="36"/>
      <c r="Z34" s="37"/>
      <c r="AA34" s="38"/>
      <c r="AB34" s="39"/>
      <c r="AC34" s="40"/>
      <c r="AD34" s="41"/>
      <c r="AE34" s="192"/>
      <c r="AF34" s="192"/>
      <c r="AG34" s="193"/>
      <c r="AH34" s="22"/>
      <c r="AI34" s="23"/>
      <c r="AJ34" s="23"/>
      <c r="AK34" s="24"/>
      <c r="AL34" s="37"/>
      <c r="AM34" s="39"/>
      <c r="AN34" s="39"/>
      <c r="AO34" s="40"/>
      <c r="AP34" s="194"/>
      <c r="AQ34" s="195"/>
      <c r="AR34" s="195"/>
      <c r="AS34" s="196"/>
      <c r="AT34" s="197"/>
      <c r="AU34" s="198"/>
      <c r="AV34" s="198"/>
      <c r="AW34" s="199"/>
      <c r="AX34" s="269"/>
      <c r="AY34" s="270"/>
      <c r="AZ34" s="270"/>
      <c r="BA34" s="271"/>
      <c r="BB34" s="200"/>
      <c r="BC34" s="201"/>
      <c r="BD34" s="201"/>
      <c r="BE34" s="202"/>
      <c r="BF34" s="203"/>
      <c r="BG34" s="204"/>
      <c r="BH34" s="204"/>
      <c r="BI34" s="205"/>
      <c r="BJ34" s="310"/>
      <c r="BK34" s="311"/>
      <c r="BL34" s="311"/>
      <c r="BM34" s="397"/>
      <c r="BN34" s="411"/>
      <c r="BO34" s="401"/>
      <c r="BP34" s="407"/>
      <c r="BQ34" s="424"/>
      <c r="BR34" s="521"/>
      <c r="BS34" s="521"/>
      <c r="BT34" s="521"/>
    </row>
    <row r="35" spans="1:72" ht="13.5" thickBot="1" x14ac:dyDescent="0.25">
      <c r="A35" s="302" t="s">
        <v>94</v>
      </c>
      <c r="B35" s="361">
        <f>MIN(E35:BT35)</f>
        <v>4.3287037037037035E-3</v>
      </c>
      <c r="C35" s="367">
        <f t="shared" si="1"/>
        <v>4.5441157406989861E-3</v>
      </c>
      <c r="D35" s="301">
        <f t="shared" si="2"/>
        <v>4.5699142156862748E-3</v>
      </c>
      <c r="E35" s="296"/>
      <c r="F35" s="251"/>
      <c r="G35" s="252"/>
      <c r="H35" s="22"/>
      <c r="I35" s="23"/>
      <c r="J35" s="24"/>
      <c r="K35" s="25"/>
      <c r="L35" s="26"/>
      <c r="M35" s="26"/>
      <c r="N35" s="27"/>
      <c r="O35" s="28"/>
      <c r="P35" s="29"/>
      <c r="Q35" s="30"/>
      <c r="R35" s="31"/>
      <c r="S35" s="32"/>
      <c r="T35" s="32"/>
      <c r="U35" s="33"/>
      <c r="V35" s="34"/>
      <c r="W35" s="35"/>
      <c r="X35" s="35"/>
      <c r="Y35" s="36"/>
      <c r="Z35" s="37"/>
      <c r="AA35" s="38"/>
      <c r="AB35" s="39"/>
      <c r="AC35" s="40"/>
      <c r="AD35" s="41"/>
      <c r="AE35" s="192"/>
      <c r="AF35" s="192"/>
      <c r="AG35" s="193"/>
      <c r="AH35" s="22"/>
      <c r="AI35" s="23"/>
      <c r="AJ35" s="23"/>
      <c r="AK35" s="24"/>
      <c r="AL35" s="37"/>
      <c r="AM35" s="39"/>
      <c r="AN35" s="39"/>
      <c r="AO35" s="40"/>
      <c r="AP35" s="194"/>
      <c r="AQ35" s="195"/>
      <c r="AR35" s="195"/>
      <c r="AS35" s="196"/>
      <c r="AT35" s="197">
        <v>4.3750000004369998E-3</v>
      </c>
      <c r="AU35" s="198">
        <v>4.7569444432160003E-3</v>
      </c>
      <c r="AV35" s="198">
        <v>4.5023148159090004E-3</v>
      </c>
      <c r="AW35" s="199">
        <v>4.5254629621919997E-3</v>
      </c>
      <c r="AX35" s="269">
        <v>4.467592592846E-3</v>
      </c>
      <c r="AY35" s="270">
        <v>4.4328703697829996E-3</v>
      </c>
      <c r="AZ35" s="270">
        <v>4.4444444429250001E-3</v>
      </c>
      <c r="BA35" s="271">
        <v>4.4097222235000002E-3</v>
      </c>
      <c r="BB35" s="200">
        <v>4.6064814814814814E-3</v>
      </c>
      <c r="BC35" s="201">
        <v>4.3518518518518515E-3</v>
      </c>
      <c r="BD35" s="201">
        <v>4.7569444444444447E-3</v>
      </c>
      <c r="BE35" s="202">
        <v>4.4791666666666669E-3</v>
      </c>
      <c r="BF35" s="203">
        <v>4.4763888888888883E-3</v>
      </c>
      <c r="BG35" s="204">
        <v>4.5623842592592591E-3</v>
      </c>
      <c r="BH35" s="204">
        <v>4.8013888888888889E-3</v>
      </c>
      <c r="BI35" s="205">
        <v>4.3864583333333334E-3</v>
      </c>
      <c r="BJ35" s="310">
        <v>4.4002314814814815E-3</v>
      </c>
      <c r="BK35" s="311">
        <v>5.0668981481481476E-3</v>
      </c>
      <c r="BL35" s="311">
        <v>4.771296296296296E-3</v>
      </c>
      <c r="BM35" s="397">
        <v>4.7721064814814813E-3</v>
      </c>
      <c r="BN35" s="404"/>
      <c r="BO35" s="418">
        <v>4.4328703703703709E-3</v>
      </c>
      <c r="BP35" s="416">
        <v>4.5949074074074078E-3</v>
      </c>
      <c r="BQ35" s="424">
        <v>4.4675925925925933E-3</v>
      </c>
      <c r="BR35" s="521"/>
      <c r="BS35" s="521">
        <v>4.4328703703703709E-3</v>
      </c>
      <c r="BT35" s="521">
        <v>4.3287037037037035E-3</v>
      </c>
    </row>
    <row r="36" spans="1:72" ht="13.5" thickBot="1" x14ac:dyDescent="0.25">
      <c r="A36" s="302" t="s">
        <v>43</v>
      </c>
      <c r="B36" s="361">
        <f t="shared" ref="B36:B94" si="4">MIN(E36:BT36)</f>
        <v>4.3055555543109999E-3</v>
      </c>
      <c r="C36" s="367">
        <f t="shared" si="1"/>
        <v>4.4874354886724798E-3</v>
      </c>
      <c r="D36" s="301">
        <f t="shared" si="2"/>
        <v>4.525835905349794E-3</v>
      </c>
      <c r="E36" s="296">
        <v>4.7222222237910004E-3</v>
      </c>
      <c r="F36" s="251">
        <v>4.4212962966409999E-3</v>
      </c>
      <c r="G36" s="252">
        <v>4.4907407391290002E-3</v>
      </c>
      <c r="H36" s="22">
        <v>4.3055555543109999E-3</v>
      </c>
      <c r="I36" s="23">
        <v>4.3634259272950001E-3</v>
      </c>
      <c r="J36" s="24">
        <v>4.3750000004369998E-3</v>
      </c>
      <c r="K36" s="25">
        <v>4.5601851852550002E-3</v>
      </c>
      <c r="L36" s="26">
        <v>4.3865740735780003E-3</v>
      </c>
      <c r="M36" s="26">
        <v>4.5023148159090004E-3</v>
      </c>
      <c r="N36" s="27">
        <v>4.3750000004369998E-3</v>
      </c>
      <c r="O36" s="28">
        <v>4.6064814814600003E-3</v>
      </c>
      <c r="P36" s="29">
        <v>4.4444444429250001E-3</v>
      </c>
      <c r="Q36" s="30">
        <v>4.39814814672E-3</v>
      </c>
      <c r="R36" s="31">
        <v>4.4444444429250001E-3</v>
      </c>
      <c r="S36" s="32">
        <v>4.3750000004369998E-3</v>
      </c>
      <c r="T36" s="32">
        <v>4.6527777776650004E-3</v>
      </c>
      <c r="U36" s="33">
        <v>4.3750000004369998E-3</v>
      </c>
      <c r="V36" s="34">
        <v>4.4328703697829996E-3</v>
      </c>
      <c r="W36" s="35">
        <v>4.3634259272950001E-3</v>
      </c>
      <c r="X36" s="35">
        <v>4.3402777773740003E-3</v>
      </c>
      <c r="Y36" s="36">
        <v>4.3865740735780003E-3</v>
      </c>
      <c r="Z36" s="37">
        <v>4.5486111121139997E-3</v>
      </c>
      <c r="AA36" s="38"/>
      <c r="AB36" s="39">
        <v>4.39814814672E-3</v>
      </c>
      <c r="AC36" s="40">
        <v>4.3518518505149999E-3</v>
      </c>
      <c r="AD36" s="41">
        <v>4.7685185199950004E-3</v>
      </c>
      <c r="AE36" s="192"/>
      <c r="AF36" s="192">
        <v>4.4444444429250001E-3</v>
      </c>
      <c r="AG36" s="193">
        <v>4.3402777773740003E-3</v>
      </c>
      <c r="AH36" s="22">
        <v>4.4212962966409999E-3</v>
      </c>
      <c r="AI36" s="23"/>
      <c r="AJ36" s="23">
        <v>4.4328703697829996E-3</v>
      </c>
      <c r="AK36" s="24">
        <v>4.8379629624829999E-3</v>
      </c>
      <c r="AL36" s="37">
        <v>4.953703704814E-3</v>
      </c>
      <c r="AM36" s="39">
        <v>4.4791666659879997E-3</v>
      </c>
      <c r="AN36" s="39">
        <v>4.3287037042319997E-3</v>
      </c>
      <c r="AO36" s="40">
        <v>4.3518518505149999E-3</v>
      </c>
      <c r="AP36" s="194">
        <v>4.7685185199950004E-3</v>
      </c>
      <c r="AQ36" s="195">
        <v>4.4444444429250001E-3</v>
      </c>
      <c r="AR36" s="195"/>
      <c r="AS36" s="196">
        <v>4.3634259272950001E-3</v>
      </c>
      <c r="AT36" s="197"/>
      <c r="AU36" s="198">
        <v>4.7685185199950004E-3</v>
      </c>
      <c r="AV36" s="198">
        <v>4.3750000004369998E-3</v>
      </c>
      <c r="AW36" s="199">
        <v>4.4791666659879997E-3</v>
      </c>
      <c r="AX36" s="269"/>
      <c r="AY36" s="270">
        <v>4.39814814672E-3</v>
      </c>
      <c r="AZ36" s="270">
        <v>4.3865740735780003E-3</v>
      </c>
      <c r="BA36" s="271">
        <v>4.3055555543109999E-3</v>
      </c>
      <c r="BB36" s="200">
        <v>4.5138888888888893E-3</v>
      </c>
      <c r="BC36" s="201">
        <v>4.3981481481481484E-3</v>
      </c>
      <c r="BD36" s="201">
        <v>4.6180555555555558E-3</v>
      </c>
      <c r="BE36" s="202">
        <v>4.386574074074074E-3</v>
      </c>
      <c r="BF36" s="203">
        <v>4.3258101851851851E-3</v>
      </c>
      <c r="BG36" s="204">
        <v>4.4002314814814815E-3</v>
      </c>
      <c r="BH36" s="204">
        <v>4.5983796296296293E-3</v>
      </c>
      <c r="BI36" s="205">
        <v>4.4649305555555553E-3</v>
      </c>
      <c r="BJ36" s="310">
        <v>4.4519675925925933E-3</v>
      </c>
      <c r="BK36" s="311">
        <v>4.9752314814814815E-3</v>
      </c>
      <c r="BL36" s="311">
        <v>4.7726851851851845E-3</v>
      </c>
      <c r="BM36" s="397">
        <v>4.6494212962962965E-3</v>
      </c>
      <c r="BN36" s="432"/>
      <c r="BO36" s="418">
        <v>4.3749999999999995E-3</v>
      </c>
      <c r="BP36" s="416">
        <v>4.6643518518518518E-3</v>
      </c>
      <c r="BQ36" s="424">
        <v>4.3749999999999995E-3</v>
      </c>
      <c r="BR36" s="521">
        <v>4.7337962962962958E-3</v>
      </c>
      <c r="BS36" s="521">
        <v>4.363425925925926E-3</v>
      </c>
      <c r="BT36" s="521">
        <v>4.3981481481481484E-3</v>
      </c>
    </row>
    <row r="37" spans="1:72" ht="13.5" thickBot="1" x14ac:dyDescent="0.25">
      <c r="A37" s="302" t="s">
        <v>44</v>
      </c>
      <c r="B37" s="361">
        <f t="shared" si="4"/>
        <v>4.0624999999999993E-3</v>
      </c>
      <c r="C37" s="367">
        <f t="shared" si="1"/>
        <v>4.3436462325508367E-3</v>
      </c>
      <c r="D37" s="301">
        <f t="shared" si="2"/>
        <v>4.4212037037037041E-3</v>
      </c>
      <c r="E37" s="296">
        <v>4.664351850806E-3</v>
      </c>
      <c r="F37" s="251">
        <v>4.1898148156180003E-3</v>
      </c>
      <c r="G37" s="252"/>
      <c r="H37" s="22">
        <v>4.20138888876E-3</v>
      </c>
      <c r="I37" s="23">
        <v>4.2824074080269996E-3</v>
      </c>
      <c r="J37" s="24"/>
      <c r="K37" s="25">
        <v>4.3287037042319997E-3</v>
      </c>
      <c r="L37" s="26">
        <v>4.3055555543109999E-3</v>
      </c>
      <c r="M37" s="26">
        <v>4.1782407424759997E-3</v>
      </c>
      <c r="N37" s="27">
        <v>4.4328703697829996E-3</v>
      </c>
      <c r="O37" s="28">
        <v>4.1087962963499997E-3</v>
      </c>
      <c r="P37" s="29"/>
      <c r="Q37" s="30">
        <v>4.3055555543109999E-3</v>
      </c>
      <c r="R37" s="31">
        <v>4.3287037042319997E-3</v>
      </c>
      <c r="S37" s="32">
        <v>4.1782407424759997E-3</v>
      </c>
      <c r="T37" s="32">
        <v>4.4560185197040003E-3</v>
      </c>
      <c r="U37" s="33">
        <v>4.2129629619009996E-3</v>
      </c>
      <c r="V37" s="34">
        <v>4.2361111118230004E-3</v>
      </c>
      <c r="W37" s="35">
        <v>4.1435185194130001E-3</v>
      </c>
      <c r="X37" s="35">
        <v>4.3287037042319997E-3</v>
      </c>
      <c r="Y37" s="36">
        <v>4.247685184964E-3</v>
      </c>
      <c r="Z37" s="37">
        <v>4.20138888876E-3</v>
      </c>
      <c r="AA37" s="38">
        <v>4.2129629619009996E-3</v>
      </c>
      <c r="AB37" s="39">
        <v>4.20138888876E-3</v>
      </c>
      <c r="AC37" s="40">
        <v>4.2824074080269996E-3</v>
      </c>
      <c r="AD37" s="41">
        <v>4.4560185197040003E-3</v>
      </c>
      <c r="AE37" s="192"/>
      <c r="AF37" s="192">
        <v>4.20138888876E-3</v>
      </c>
      <c r="AG37" s="193">
        <v>4.2245370386809998E-3</v>
      </c>
      <c r="AH37" s="22">
        <v>4.20138888876E-3</v>
      </c>
      <c r="AI37" s="23"/>
      <c r="AJ37" s="23">
        <v>4.20138888876E-3</v>
      </c>
      <c r="AK37" s="24">
        <v>4.9074074086089998E-3</v>
      </c>
      <c r="AL37" s="37">
        <v>4.4444444429250001E-3</v>
      </c>
      <c r="AM37" s="39">
        <v>4.20138888876E-3</v>
      </c>
      <c r="AN37" s="39">
        <v>4.5717592583969999E-3</v>
      </c>
      <c r="AO37" s="40">
        <v>4.20138888876E-3</v>
      </c>
      <c r="AP37" s="194">
        <v>5.0000000010190001E-3</v>
      </c>
      <c r="AQ37" s="195">
        <v>4.3402777773740003E-3</v>
      </c>
      <c r="AR37" s="195"/>
      <c r="AS37" s="196">
        <v>4.2245370386809998E-3</v>
      </c>
      <c r="AT37" s="197">
        <v>4.2592592581059997E-3</v>
      </c>
      <c r="AU37" s="198">
        <v>4.687500000728E-3</v>
      </c>
      <c r="AV37" s="198">
        <v>4.2129629619009996E-3</v>
      </c>
      <c r="AW37" s="199">
        <v>4.1898148156180003E-3</v>
      </c>
      <c r="AX37" s="269">
        <v>4.2245370386809998E-3</v>
      </c>
      <c r="AY37" s="270">
        <v>4.3865740735780003E-3</v>
      </c>
      <c r="AZ37" s="270">
        <v>4.1666666656970004E-3</v>
      </c>
      <c r="BA37" s="271">
        <v>4.2824074080269996E-3</v>
      </c>
      <c r="BB37" s="200">
        <v>4.6412037037037038E-3</v>
      </c>
      <c r="BC37" s="201"/>
      <c r="BD37" s="201">
        <v>4.5833333333333334E-3</v>
      </c>
      <c r="BE37" s="202">
        <v>4.3749999999999995E-3</v>
      </c>
      <c r="BF37" s="203">
        <v>4.8340277777777782E-3</v>
      </c>
      <c r="BG37" s="204">
        <v>4.229976851851852E-3</v>
      </c>
      <c r="BH37" s="204">
        <v>4.4274305555555551E-3</v>
      </c>
      <c r="BI37" s="205">
        <v>4.3292824074074076E-3</v>
      </c>
      <c r="BJ37" s="310"/>
      <c r="BK37" s="311">
        <v>4.9368055555555554E-3</v>
      </c>
      <c r="BL37" s="311">
        <v>4.548263888888889E-3</v>
      </c>
      <c r="BM37" s="397">
        <v>4.5331018518518515E-3</v>
      </c>
      <c r="BN37" s="404"/>
      <c r="BO37" s="418">
        <v>4.2476851851851851E-3</v>
      </c>
      <c r="BP37" s="416">
        <v>4.2939814814814811E-3</v>
      </c>
      <c r="BQ37" s="424">
        <v>4.1666666666666666E-3</v>
      </c>
      <c r="BR37" s="521"/>
      <c r="BS37" s="521">
        <v>4.108796296296297E-3</v>
      </c>
      <c r="BT37" s="521">
        <v>4.0624999999999993E-3</v>
      </c>
    </row>
    <row r="38" spans="1:72" ht="13.5" thickBot="1" x14ac:dyDescent="0.25">
      <c r="A38" s="302" t="s">
        <v>102</v>
      </c>
      <c r="B38" s="361">
        <f t="shared" si="4"/>
        <v>4.2476851851851851E-3</v>
      </c>
      <c r="C38" s="367">
        <f t="shared" si="1"/>
        <v>4.5350852272727261E-3</v>
      </c>
      <c r="D38" s="301">
        <f t="shared" si="2"/>
        <v>4.5326903292181066E-3</v>
      </c>
      <c r="E38" s="296"/>
      <c r="F38" s="251"/>
      <c r="G38" s="252"/>
      <c r="H38" s="22"/>
      <c r="I38" s="23"/>
      <c r="J38" s="24"/>
      <c r="K38" s="25"/>
      <c r="L38" s="26"/>
      <c r="M38" s="26"/>
      <c r="N38" s="27"/>
      <c r="O38" s="28"/>
      <c r="P38" s="29"/>
      <c r="Q38" s="30"/>
      <c r="R38" s="31"/>
      <c r="S38" s="32"/>
      <c r="T38" s="32"/>
      <c r="U38" s="33"/>
      <c r="V38" s="34"/>
      <c r="W38" s="35"/>
      <c r="X38" s="35"/>
      <c r="Y38" s="36"/>
      <c r="Z38" s="37"/>
      <c r="AA38" s="38"/>
      <c r="AB38" s="39"/>
      <c r="AC38" s="40"/>
      <c r="AD38" s="41"/>
      <c r="AE38" s="192"/>
      <c r="AF38" s="192"/>
      <c r="AG38" s="193"/>
      <c r="AH38" s="22"/>
      <c r="AI38" s="23"/>
      <c r="AJ38" s="23"/>
      <c r="AK38" s="24"/>
      <c r="AL38" s="37"/>
      <c r="AM38" s="39"/>
      <c r="AN38" s="39"/>
      <c r="AO38" s="40"/>
      <c r="AP38" s="194"/>
      <c r="AQ38" s="195"/>
      <c r="AR38" s="195"/>
      <c r="AS38" s="196"/>
      <c r="AT38" s="197"/>
      <c r="AU38" s="198"/>
      <c r="AV38" s="198"/>
      <c r="AW38" s="199"/>
      <c r="AX38" s="269">
        <v>4.6753472222222222E-3</v>
      </c>
      <c r="AY38" s="270">
        <v>4.6175925925925924E-3</v>
      </c>
      <c r="AZ38" s="270">
        <v>4.5168981481481484E-3</v>
      </c>
      <c r="BA38" s="271">
        <v>4.3736111111111111E-3</v>
      </c>
      <c r="BB38" s="201">
        <v>4.6644675925925925E-3</v>
      </c>
      <c r="BC38" s="201">
        <v>4.4865740740740742E-3</v>
      </c>
      <c r="BD38" s="201">
        <v>4.8543981481481485E-3</v>
      </c>
      <c r="BE38" s="202">
        <v>4.4512731481481478E-3</v>
      </c>
      <c r="BF38" s="203">
        <v>4.4481481481481481E-3</v>
      </c>
      <c r="BG38" s="204">
        <v>4.3734953703703705E-3</v>
      </c>
      <c r="BH38" s="204">
        <v>4.5829861111111115E-3</v>
      </c>
      <c r="BI38" s="205">
        <v>4.3459490740740741E-3</v>
      </c>
      <c r="BJ38" s="310">
        <v>4.7599537037037029E-3</v>
      </c>
      <c r="BK38" s="311">
        <v>5.2568287037037037E-3</v>
      </c>
      <c r="BL38" s="311">
        <v>4.7207175925925923E-3</v>
      </c>
      <c r="BM38" s="397">
        <v>4.6598379629629628E-3</v>
      </c>
      <c r="BN38" s="432"/>
      <c r="BO38" s="418">
        <v>4.31712962962963E-3</v>
      </c>
      <c r="BP38" s="416">
        <v>4.386574074074074E-3</v>
      </c>
      <c r="BQ38" s="424">
        <v>4.31712962962963E-3</v>
      </c>
      <c r="BR38" s="521">
        <v>4.4444444444444444E-3</v>
      </c>
      <c r="BS38" s="521">
        <v>4.2476851851851851E-3</v>
      </c>
      <c r="BT38" s="521">
        <v>4.2708333333333339E-3</v>
      </c>
    </row>
    <row r="39" spans="1:72" ht="13.5" thickBot="1" x14ac:dyDescent="0.25">
      <c r="A39" s="302" t="s">
        <v>95</v>
      </c>
      <c r="B39" s="361">
        <f t="shared" si="4"/>
        <v>4.3518518505149999E-3</v>
      </c>
      <c r="C39" s="367">
        <f t="shared" si="1"/>
        <v>4.5906759258132175E-3</v>
      </c>
      <c r="D39" s="301">
        <f t="shared" si="2"/>
        <v>4.6397467320261438E-3</v>
      </c>
      <c r="E39" s="296"/>
      <c r="F39" s="251"/>
      <c r="G39" s="252"/>
      <c r="H39" s="22"/>
      <c r="I39" s="23"/>
      <c r="J39" s="24"/>
      <c r="K39" s="25"/>
      <c r="L39" s="26"/>
      <c r="M39" s="26"/>
      <c r="N39" s="27"/>
      <c r="O39" s="28"/>
      <c r="P39" s="29"/>
      <c r="Q39" s="30"/>
      <c r="R39" s="31"/>
      <c r="S39" s="32"/>
      <c r="T39" s="32"/>
      <c r="U39" s="33"/>
      <c r="V39" s="34"/>
      <c r="W39" s="35"/>
      <c r="X39" s="35"/>
      <c r="Y39" s="36"/>
      <c r="Z39" s="37"/>
      <c r="AA39" s="38"/>
      <c r="AB39" s="39"/>
      <c r="AC39" s="40"/>
      <c r="AD39" s="41"/>
      <c r="AE39" s="192"/>
      <c r="AF39" s="192"/>
      <c r="AG39" s="193"/>
      <c r="AH39" s="22"/>
      <c r="AI39" s="23"/>
      <c r="AJ39" s="23"/>
      <c r="AK39" s="24"/>
      <c r="AL39" s="37"/>
      <c r="AM39" s="39"/>
      <c r="AN39" s="39"/>
      <c r="AO39" s="40"/>
      <c r="AP39" s="194"/>
      <c r="AQ39" s="195"/>
      <c r="AR39" s="195"/>
      <c r="AS39" s="196"/>
      <c r="AT39" s="197">
        <v>4.467592592846E-3</v>
      </c>
      <c r="AU39" s="198">
        <v>4.7800925931370001E-3</v>
      </c>
      <c r="AV39" s="198">
        <v>4.5138888890510001E-3</v>
      </c>
      <c r="AW39" s="199">
        <v>4.5717592583969999E-3</v>
      </c>
      <c r="AX39" s="269">
        <v>4.4444444429250001E-3</v>
      </c>
      <c r="AY39" s="270">
        <v>4.3865740735780003E-3</v>
      </c>
      <c r="AZ39" s="270">
        <v>4.3518518505149999E-3</v>
      </c>
      <c r="BA39" s="271">
        <v>4.3750000004369998E-3</v>
      </c>
      <c r="BB39" s="200">
        <v>4.7106481481481478E-3</v>
      </c>
      <c r="BC39" s="201">
        <v>4.4675925925925933E-3</v>
      </c>
      <c r="BD39" s="201">
        <v>4.8148148148148152E-3</v>
      </c>
      <c r="BE39" s="202">
        <v>4.5370370370370365E-3</v>
      </c>
      <c r="BF39" s="203">
        <v>4.5057870370370364E-3</v>
      </c>
      <c r="BG39" s="204">
        <v>4.6421296296296297E-3</v>
      </c>
      <c r="BH39" s="204">
        <v>4.7974537037037039E-3</v>
      </c>
      <c r="BI39" s="205">
        <v>4.4675925925925933E-3</v>
      </c>
      <c r="BJ39" s="310">
        <v>4.4991898148148144E-3</v>
      </c>
      <c r="BK39" s="311">
        <v>5.1457175925925924E-3</v>
      </c>
      <c r="BL39" s="311">
        <v>4.8229166666666672E-3</v>
      </c>
      <c r="BM39" s="397">
        <v>4.8722222222222222E-3</v>
      </c>
      <c r="BN39" s="404"/>
      <c r="BO39" s="418">
        <v>4.5833333333333334E-3</v>
      </c>
      <c r="BP39" s="416">
        <v>4.6412037037037038E-3</v>
      </c>
      <c r="BQ39" s="424">
        <v>4.5601851851851853E-3</v>
      </c>
      <c r="BR39" s="521"/>
      <c r="BS39" s="521">
        <v>4.3518518518518515E-3</v>
      </c>
      <c r="BT39" s="521">
        <v>4.4560185185185189E-3</v>
      </c>
    </row>
    <row r="40" spans="1:72" ht="13.5" thickBot="1" x14ac:dyDescent="0.25">
      <c r="A40" s="302" t="s">
        <v>45</v>
      </c>
      <c r="B40" s="361">
        <f t="shared" si="4"/>
        <v>4.2708333333333339E-3</v>
      </c>
      <c r="C40" s="367">
        <f t="shared" si="1"/>
        <v>4.5160204475050199E-3</v>
      </c>
      <c r="D40" s="301">
        <f t="shared" si="2"/>
        <v>4.5066912615740742E-3</v>
      </c>
      <c r="E40" s="296">
        <v>4.5833333315389996E-3</v>
      </c>
      <c r="F40" s="251">
        <v>4.5601851852550002E-3</v>
      </c>
      <c r="G40" s="252">
        <v>4.6412037045229998E-3</v>
      </c>
      <c r="H40" s="22">
        <v>4.5601851852550002E-3</v>
      </c>
      <c r="I40" s="23">
        <v>4.5486111121139997E-3</v>
      </c>
      <c r="J40" s="24">
        <v>4.3634259272950001E-3</v>
      </c>
      <c r="K40" s="25">
        <v>4.6527777776650004E-3</v>
      </c>
      <c r="L40" s="26">
        <v>4.3634259272950001E-3</v>
      </c>
      <c r="M40" s="26">
        <v>4.5717592583969999E-3</v>
      </c>
      <c r="N40" s="27">
        <v>4.4328703697829996E-3</v>
      </c>
      <c r="O40" s="28">
        <v>4.4560185197040003E-3</v>
      </c>
      <c r="P40" s="29">
        <v>4.3750000004369998E-3</v>
      </c>
      <c r="Q40" s="30">
        <v>4.3402777773740003E-3</v>
      </c>
      <c r="R40" s="31">
        <v>4.6296296313810001E-3</v>
      </c>
      <c r="S40" s="32">
        <v>4.4212962966409999E-3</v>
      </c>
      <c r="T40" s="32">
        <v>4.6990740738689996E-3</v>
      </c>
      <c r="U40" s="33">
        <v>4.3865740735780003E-3</v>
      </c>
      <c r="V40" s="34">
        <v>4.4907407391290002E-3</v>
      </c>
      <c r="W40" s="35">
        <v>4.3750000004369998E-3</v>
      </c>
      <c r="X40" s="35">
        <v>4.5023148159090004E-3</v>
      </c>
      <c r="Y40" s="36">
        <v>4.467592592846E-3</v>
      </c>
      <c r="Z40" s="37">
        <v>4.6296296313810001E-3</v>
      </c>
      <c r="AA40" s="38">
        <v>4.4328703697829996E-3</v>
      </c>
      <c r="AB40" s="39">
        <v>4.4328703697829996E-3</v>
      </c>
      <c r="AC40" s="40">
        <v>4.39814814672E-3</v>
      </c>
      <c r="AD40" s="41">
        <v>4.7453703700739997E-3</v>
      </c>
      <c r="AE40" s="192"/>
      <c r="AF40" s="192">
        <v>4.4791666659879997E-3</v>
      </c>
      <c r="AG40" s="193">
        <v>4.4791666659879997E-3</v>
      </c>
      <c r="AH40" s="22">
        <v>4.4328703697829996E-3</v>
      </c>
      <c r="AI40" s="23"/>
      <c r="AJ40" s="23">
        <v>4.4907407391290002E-3</v>
      </c>
      <c r="AK40" s="24">
        <v>4.9189814817510004E-3</v>
      </c>
      <c r="AL40" s="37">
        <v>5.1620370359159997E-3</v>
      </c>
      <c r="AM40" s="39">
        <v>4.4560185197040003E-3</v>
      </c>
      <c r="AN40" s="39">
        <v>4.2708333348859999E-3</v>
      </c>
      <c r="AO40" s="40">
        <v>4.4328703697829996E-3</v>
      </c>
      <c r="AP40" s="194">
        <v>4.9884259242389999E-3</v>
      </c>
      <c r="AQ40" s="195">
        <v>4.5138888890510001E-3</v>
      </c>
      <c r="AR40" s="195"/>
      <c r="AS40" s="196">
        <v>4.4907407391290002E-3</v>
      </c>
      <c r="AT40" s="197"/>
      <c r="AU40" s="198">
        <v>4.8032407394200003E-3</v>
      </c>
      <c r="AV40" s="198">
        <v>4.31712963109E-3</v>
      </c>
      <c r="AW40" s="199">
        <v>4.4212962966409999E-3</v>
      </c>
      <c r="AX40" s="269"/>
      <c r="AY40" s="270">
        <v>4.4212962966409999E-3</v>
      </c>
      <c r="AZ40" s="270">
        <v>4.3634259272950001E-3</v>
      </c>
      <c r="BA40" s="271">
        <v>4.3518518505149999E-3</v>
      </c>
      <c r="BB40" s="200">
        <v>4.5601851851851853E-3</v>
      </c>
      <c r="BC40" s="201">
        <v>4.363425925925926E-3</v>
      </c>
      <c r="BD40" s="201">
        <v>4.6064814814814814E-3</v>
      </c>
      <c r="BE40" s="202">
        <v>4.4444444444444444E-3</v>
      </c>
      <c r="BF40" s="203">
        <v>4.4231481481481483E-3</v>
      </c>
      <c r="BG40" s="204">
        <v>4.5758101851851854E-3</v>
      </c>
      <c r="BH40" s="204">
        <v>4.657986111111111E-3</v>
      </c>
      <c r="BI40" s="205">
        <v>4.3616898148148156E-3</v>
      </c>
      <c r="BJ40" s="310">
        <v>4.5670138888888887E-3</v>
      </c>
      <c r="BK40" s="311">
        <v>5.0538194444444441E-3</v>
      </c>
      <c r="BL40" s="311"/>
      <c r="BM40" s="397">
        <v>4.7453703703703703E-3</v>
      </c>
      <c r="BN40" s="432"/>
      <c r="BO40" s="418">
        <v>4.3518518518518515E-3</v>
      </c>
      <c r="BP40" s="416">
        <v>4.4907407407407405E-3</v>
      </c>
      <c r="BQ40" s="424">
        <v>4.2708333333333339E-3</v>
      </c>
      <c r="BR40" s="521"/>
      <c r="BS40" s="521">
        <v>4.3055555555555555E-3</v>
      </c>
      <c r="BT40" s="521">
        <v>4.3287037037037035E-3</v>
      </c>
    </row>
    <row r="41" spans="1:72" ht="13.5" thickBot="1" x14ac:dyDescent="0.25">
      <c r="A41" s="302" t="s">
        <v>46</v>
      </c>
      <c r="B41" s="361">
        <f t="shared" si="4"/>
        <v>4.1087962963499997E-3</v>
      </c>
      <c r="C41" s="367">
        <f t="shared" si="1"/>
        <v>4.4011894207751021E-3</v>
      </c>
      <c r="D41" s="301">
        <f t="shared" si="2"/>
        <v>4.4400628306878308E-3</v>
      </c>
      <c r="E41" s="296">
        <v>4.7222222237910004E-3</v>
      </c>
      <c r="F41" s="251">
        <v>4.2129629619009996E-3</v>
      </c>
      <c r="G41" s="252"/>
      <c r="H41" s="22">
        <v>4.2592592581059997E-3</v>
      </c>
      <c r="I41" s="23">
        <v>4.3634259272950001E-3</v>
      </c>
      <c r="J41" s="24">
        <v>4.4212962966409999E-3</v>
      </c>
      <c r="K41" s="25">
        <v>4.3287037042319997E-3</v>
      </c>
      <c r="L41" s="26">
        <v>4.2939814811690001E-3</v>
      </c>
      <c r="M41" s="26">
        <v>4.1203703694920003E-3</v>
      </c>
      <c r="N41" s="27"/>
      <c r="O41" s="28">
        <v>4.3634259272950001E-3</v>
      </c>
      <c r="P41" s="29"/>
      <c r="Q41" s="30">
        <v>4.1087962963499997E-3</v>
      </c>
      <c r="R41" s="31">
        <v>4.4907407391290002E-3</v>
      </c>
      <c r="S41" s="32">
        <v>4.3055555543109999E-3</v>
      </c>
      <c r="T41" s="32">
        <v>4.5833333315389996E-3</v>
      </c>
      <c r="U41" s="33">
        <v>4.2939814811690001E-3</v>
      </c>
      <c r="V41" s="34">
        <v>4.31712963109E-3</v>
      </c>
      <c r="W41" s="35">
        <v>4.2939814811690001E-3</v>
      </c>
      <c r="X41" s="35">
        <v>4.4444444429250001E-3</v>
      </c>
      <c r="Y41" s="36">
        <v>4.3055555543109999E-3</v>
      </c>
      <c r="Z41" s="37">
        <v>4.2592592581059997E-3</v>
      </c>
      <c r="AA41" s="38">
        <v>4.3287037042319997E-3</v>
      </c>
      <c r="AB41" s="39">
        <v>4.3750000004369998E-3</v>
      </c>
      <c r="AC41" s="40">
        <v>4.2939814811690001E-3</v>
      </c>
      <c r="AD41" s="41">
        <v>4.5601851852550002E-3</v>
      </c>
      <c r="AE41" s="192"/>
      <c r="AF41" s="192">
        <v>4.3287037042319997E-3</v>
      </c>
      <c r="AG41" s="193">
        <v>4.4097222235000002E-3</v>
      </c>
      <c r="AH41" s="22">
        <v>4.4097222235000002E-3</v>
      </c>
      <c r="AI41" s="23"/>
      <c r="AJ41" s="23">
        <v>4.247685184964E-3</v>
      </c>
      <c r="AK41" s="24">
        <v>4.6990740738689996E-3</v>
      </c>
      <c r="AL41" s="37">
        <v>4.7569444432160003E-3</v>
      </c>
      <c r="AM41" s="39">
        <v>4.2245370386809998E-3</v>
      </c>
      <c r="AN41" s="39">
        <v>4.6990740738689996E-3</v>
      </c>
      <c r="AO41" s="40">
        <v>4.2824074080269996E-3</v>
      </c>
      <c r="AP41" s="194">
        <v>4.8611111124049998E-3</v>
      </c>
      <c r="AQ41" s="195">
        <v>4.3402777773740003E-3</v>
      </c>
      <c r="AR41" s="195"/>
      <c r="AS41" s="196">
        <v>4.3865740735780003E-3</v>
      </c>
      <c r="AT41" s="197">
        <v>4.4328703697829996E-3</v>
      </c>
      <c r="AU41" s="198">
        <v>4.8495370356249996E-3</v>
      </c>
      <c r="AV41" s="198"/>
      <c r="AW41" s="199">
        <v>4.2245370386809998E-3</v>
      </c>
      <c r="AX41" s="269">
        <v>4.3402777773740003E-3</v>
      </c>
      <c r="AY41" s="270"/>
      <c r="AZ41" s="270">
        <v>4.2361111118230004E-3</v>
      </c>
      <c r="BA41" s="271"/>
      <c r="BB41" s="200"/>
      <c r="BC41" s="201"/>
      <c r="BD41" s="201">
        <v>4.7916666666666672E-3</v>
      </c>
      <c r="BE41" s="202">
        <v>4.4212962962962956E-3</v>
      </c>
      <c r="BF41" s="203">
        <v>4.3899305555555558E-3</v>
      </c>
      <c r="BG41" s="204"/>
      <c r="BH41" s="204">
        <v>4.7122685185185184E-3</v>
      </c>
      <c r="BI41" s="205">
        <v>4.3393518518518521E-3</v>
      </c>
      <c r="BJ41" s="310"/>
      <c r="BK41" s="311"/>
      <c r="BL41" s="311"/>
      <c r="BM41" s="397"/>
      <c r="BN41" s="404"/>
      <c r="BO41" s="401"/>
      <c r="BP41" s="407"/>
      <c r="BQ41" s="424">
        <v>4.2361111111111106E-3</v>
      </c>
      <c r="BR41" s="521"/>
      <c r="BS41" s="521"/>
      <c r="BT41" s="521">
        <v>4.1898148148148146E-3</v>
      </c>
    </row>
    <row r="42" spans="1:72" ht="13.5" thickBot="1" x14ac:dyDescent="0.25">
      <c r="A42" s="302" t="s">
        <v>103</v>
      </c>
      <c r="B42" s="361">
        <f t="shared" si="4"/>
        <v>4.3055555555555555E-3</v>
      </c>
      <c r="C42" s="367">
        <f t="shared" si="1"/>
        <v>4.6102588383838388E-3</v>
      </c>
      <c r="D42" s="301">
        <f t="shared" si="2"/>
        <v>4.6047453703703702E-3</v>
      </c>
      <c r="E42" s="296"/>
      <c r="F42" s="251"/>
      <c r="G42" s="252"/>
      <c r="H42" s="22"/>
      <c r="I42" s="23"/>
      <c r="J42" s="24"/>
      <c r="K42" s="25"/>
      <c r="L42" s="26"/>
      <c r="M42" s="26"/>
      <c r="N42" s="27"/>
      <c r="O42" s="28"/>
      <c r="P42" s="29"/>
      <c r="Q42" s="30"/>
      <c r="R42" s="31"/>
      <c r="S42" s="32"/>
      <c r="T42" s="32"/>
      <c r="U42" s="33"/>
      <c r="V42" s="34"/>
      <c r="W42" s="35"/>
      <c r="X42" s="35"/>
      <c r="Y42" s="36"/>
      <c r="Z42" s="37"/>
      <c r="AA42" s="38"/>
      <c r="AB42" s="39"/>
      <c r="AC42" s="40"/>
      <c r="AD42" s="41"/>
      <c r="AE42" s="192"/>
      <c r="AF42" s="192"/>
      <c r="AG42" s="193"/>
      <c r="AH42" s="22"/>
      <c r="AI42" s="23"/>
      <c r="AJ42" s="23"/>
      <c r="AK42" s="24"/>
      <c r="AL42" s="37"/>
      <c r="AM42" s="39"/>
      <c r="AN42" s="39"/>
      <c r="AO42" s="40"/>
      <c r="AP42" s="194"/>
      <c r="AQ42" s="195"/>
      <c r="AR42" s="195"/>
      <c r="AS42" s="196"/>
      <c r="AT42" s="197"/>
      <c r="AU42" s="198"/>
      <c r="AV42" s="198"/>
      <c r="AW42" s="199"/>
      <c r="AX42" s="269">
        <v>4.7666666666666664E-3</v>
      </c>
      <c r="AY42" s="270">
        <v>4.6790509259259259E-3</v>
      </c>
      <c r="AZ42" s="270">
        <v>4.7081018518518513E-3</v>
      </c>
      <c r="BA42" s="271">
        <v>4.3864583333333334E-3</v>
      </c>
      <c r="BB42" s="201">
        <v>4.747222222222223E-3</v>
      </c>
      <c r="BC42" s="201">
        <v>4.5593750000000001E-3</v>
      </c>
      <c r="BD42" s="201">
        <v>4.9831018518518514E-3</v>
      </c>
      <c r="BE42" s="202">
        <v>4.492361111111111E-3</v>
      </c>
      <c r="BF42" s="203">
        <v>4.3888888888888892E-3</v>
      </c>
      <c r="BG42" s="204">
        <v>4.4135416666666672E-3</v>
      </c>
      <c r="BH42" s="204">
        <v>4.6726851851851851E-3</v>
      </c>
      <c r="BI42" s="205">
        <v>4.4136574074074078E-3</v>
      </c>
      <c r="BJ42" s="310">
        <v>4.9070601851851853E-3</v>
      </c>
      <c r="BK42" s="311">
        <v>5.2711805555555559E-3</v>
      </c>
      <c r="BL42" s="311">
        <v>4.8728009259259263E-3</v>
      </c>
      <c r="BM42" s="397">
        <v>4.6704861111111114E-3</v>
      </c>
      <c r="BN42" s="432"/>
      <c r="BO42" s="418">
        <v>4.3749999999999995E-3</v>
      </c>
      <c r="BP42" s="416">
        <v>4.5370370370370365E-3</v>
      </c>
      <c r="BQ42" s="424">
        <v>4.3749999999999995E-3</v>
      </c>
      <c r="BR42" s="521">
        <v>4.5717592592592589E-3</v>
      </c>
      <c r="BS42" s="521">
        <v>4.3055555555555555E-3</v>
      </c>
      <c r="BT42" s="521">
        <v>4.3287037037037035E-3</v>
      </c>
    </row>
    <row r="43" spans="1:72" ht="13.5" thickBot="1" x14ac:dyDescent="0.25">
      <c r="A43" s="302" t="s">
        <v>104</v>
      </c>
      <c r="B43" s="361">
        <f t="shared" si="4"/>
        <v>4.7685185185185183E-3</v>
      </c>
      <c r="C43" s="367">
        <f t="shared" si="1"/>
        <v>5.0712015993266005E-3</v>
      </c>
      <c r="D43" s="301">
        <f t="shared" si="2"/>
        <v>5.0736689814814828E-3</v>
      </c>
      <c r="E43" s="296"/>
      <c r="F43" s="251"/>
      <c r="G43" s="252"/>
      <c r="H43" s="22"/>
      <c r="I43" s="23"/>
      <c r="J43" s="24"/>
      <c r="K43" s="25"/>
      <c r="L43" s="26"/>
      <c r="M43" s="26"/>
      <c r="N43" s="27"/>
      <c r="O43" s="28"/>
      <c r="P43" s="29"/>
      <c r="Q43" s="30"/>
      <c r="R43" s="31"/>
      <c r="S43" s="32"/>
      <c r="T43" s="32"/>
      <c r="U43" s="33"/>
      <c r="V43" s="34"/>
      <c r="W43" s="35"/>
      <c r="X43" s="35"/>
      <c r="Y43" s="36"/>
      <c r="Z43" s="37"/>
      <c r="AA43" s="38"/>
      <c r="AB43" s="39"/>
      <c r="AC43" s="40"/>
      <c r="AD43" s="41"/>
      <c r="AE43" s="192"/>
      <c r="AF43" s="192"/>
      <c r="AG43" s="193"/>
      <c r="AH43" s="22"/>
      <c r="AI43" s="23"/>
      <c r="AJ43" s="23"/>
      <c r="AK43" s="24"/>
      <c r="AL43" s="37"/>
      <c r="AM43" s="39"/>
      <c r="AN43" s="39"/>
      <c r="AO43" s="40"/>
      <c r="AP43" s="194"/>
      <c r="AQ43" s="195"/>
      <c r="AR43" s="195"/>
      <c r="AS43" s="196"/>
      <c r="AT43" s="197"/>
      <c r="AU43" s="198"/>
      <c r="AV43" s="198"/>
      <c r="AW43" s="199"/>
      <c r="AX43" s="269">
        <v>5.1626157407407411E-3</v>
      </c>
      <c r="AY43" s="270">
        <v>5.2065972222222218E-3</v>
      </c>
      <c r="AZ43" s="270">
        <v>5.1004629629629629E-3</v>
      </c>
      <c r="BA43" s="271">
        <v>4.7707175925925929E-3</v>
      </c>
      <c r="BB43" s="201">
        <v>5.3435185185185183E-3</v>
      </c>
      <c r="BC43" s="201">
        <v>4.9074074074074072E-3</v>
      </c>
      <c r="BD43" s="201">
        <v>5.6233796296296301E-3</v>
      </c>
      <c r="BE43" s="202">
        <v>4.8412037037037043E-3</v>
      </c>
      <c r="BF43" s="203">
        <v>4.8645833333333327E-3</v>
      </c>
      <c r="BG43" s="204">
        <v>4.8543981481481485E-3</v>
      </c>
      <c r="BH43" s="204">
        <v>5.1427083333333333E-3</v>
      </c>
      <c r="BI43" s="205">
        <v>4.8456018518518518E-3</v>
      </c>
      <c r="BJ43" s="310">
        <v>5.524537037037037E-3</v>
      </c>
      <c r="BK43" s="311">
        <v>5.8679398148148154E-3</v>
      </c>
      <c r="BL43" s="311">
        <v>5.3085648148148146E-3</v>
      </c>
      <c r="BM43" s="397">
        <v>5.2438657407407408E-3</v>
      </c>
      <c r="BN43" s="432"/>
      <c r="BO43" s="418">
        <v>4.8379629629629632E-3</v>
      </c>
      <c r="BP43" s="416">
        <v>4.8032407407407407E-3</v>
      </c>
      <c r="BQ43" s="424">
        <v>4.7685185185185183E-3</v>
      </c>
      <c r="BR43" s="521">
        <v>4.9768518518518521E-3</v>
      </c>
      <c r="BS43" s="521">
        <v>4.7685185185185183E-3</v>
      </c>
      <c r="BT43" s="521">
        <v>4.8032407407407407E-3</v>
      </c>
    </row>
    <row r="44" spans="1:72" ht="13.5" thickBot="1" x14ac:dyDescent="0.25">
      <c r="A44" s="302" t="s">
        <v>96</v>
      </c>
      <c r="B44" s="361">
        <f t="shared" si="4"/>
        <v>4.8468749999999996E-3</v>
      </c>
      <c r="C44" s="367">
        <f t="shared" si="1"/>
        <v>5.1003425924081103E-3</v>
      </c>
      <c r="D44" s="301">
        <f t="shared" si="2"/>
        <v>5.1196486928104584E-3</v>
      </c>
      <c r="E44" s="296"/>
      <c r="F44" s="251"/>
      <c r="G44" s="252"/>
      <c r="H44" s="22"/>
      <c r="I44" s="23"/>
      <c r="J44" s="24"/>
      <c r="K44" s="25"/>
      <c r="L44" s="26"/>
      <c r="M44" s="26"/>
      <c r="N44" s="27"/>
      <c r="O44" s="28"/>
      <c r="P44" s="29"/>
      <c r="Q44" s="30"/>
      <c r="R44" s="31"/>
      <c r="S44" s="32"/>
      <c r="T44" s="32"/>
      <c r="U44" s="33"/>
      <c r="V44" s="34"/>
      <c r="W44" s="35"/>
      <c r="X44" s="35"/>
      <c r="Y44" s="36"/>
      <c r="Z44" s="37"/>
      <c r="AA44" s="38"/>
      <c r="AB44" s="39"/>
      <c r="AC44" s="40"/>
      <c r="AD44" s="41"/>
      <c r="AE44" s="192"/>
      <c r="AF44" s="192"/>
      <c r="AG44" s="193"/>
      <c r="AH44" s="22"/>
      <c r="AI44" s="23"/>
      <c r="AJ44" s="23"/>
      <c r="AK44" s="24"/>
      <c r="AL44" s="37"/>
      <c r="AM44" s="39"/>
      <c r="AN44" s="39"/>
      <c r="AO44" s="40"/>
      <c r="AP44" s="194"/>
      <c r="AQ44" s="195"/>
      <c r="AR44" s="195"/>
      <c r="AS44" s="196"/>
      <c r="AT44" s="197">
        <v>4.9421296280339998E-3</v>
      </c>
      <c r="AU44" s="198">
        <v>5.5555555554750004E-3</v>
      </c>
      <c r="AV44" s="198">
        <v>4.9652777779559997E-3</v>
      </c>
      <c r="AW44" s="199">
        <v>5.0694444435070004E-3</v>
      </c>
      <c r="AX44" s="269">
        <v>4.953703704814E-3</v>
      </c>
      <c r="AY44" s="270">
        <v>5.034722220444E-3</v>
      </c>
      <c r="AZ44" s="270">
        <v>5.0578703703649999E-3</v>
      </c>
      <c r="BA44" s="271">
        <v>4.8958333318299997E-3</v>
      </c>
      <c r="BB44" s="200">
        <v>5.208333333333333E-3</v>
      </c>
      <c r="BC44" s="201">
        <v>4.9537037037037041E-3</v>
      </c>
      <c r="BD44" s="201">
        <v>5.3587962962962964E-3</v>
      </c>
      <c r="BE44" s="202">
        <v>4.9768518518518521E-3</v>
      </c>
      <c r="BF44" s="203">
        <v>4.854861111111111E-3</v>
      </c>
      <c r="BG44" s="204">
        <v>5.1172453703703701E-3</v>
      </c>
      <c r="BH44" s="204">
        <v>5.2671296296296294E-3</v>
      </c>
      <c r="BI44" s="205">
        <v>4.8468749999999996E-3</v>
      </c>
      <c r="BJ44" s="310">
        <v>4.9708333333333332E-3</v>
      </c>
      <c r="BK44" s="311">
        <v>5.6457175925925937E-3</v>
      </c>
      <c r="BL44" s="311">
        <v>5.308101851851852E-3</v>
      </c>
      <c r="BM44" s="397">
        <v>5.3288194444444442E-3</v>
      </c>
      <c r="BN44" s="432"/>
      <c r="BO44" s="418">
        <v>4.9652777777777777E-3</v>
      </c>
      <c r="BP44" s="416">
        <v>5.2662037037037035E-3</v>
      </c>
      <c r="BQ44" s="424">
        <v>5.0231481481481481E-3</v>
      </c>
      <c r="BR44" s="521"/>
      <c r="BS44" s="521">
        <v>4.9305555555555552E-3</v>
      </c>
      <c r="BT44" s="521">
        <v>5.0115740740740737E-3</v>
      </c>
    </row>
    <row r="45" spans="1:72" ht="13.5" thickBot="1" x14ac:dyDescent="0.25">
      <c r="A45" s="302" t="s">
        <v>16</v>
      </c>
      <c r="B45" s="361">
        <f t="shared" si="4"/>
        <v>4.7453703700739997E-3</v>
      </c>
      <c r="C45" s="367">
        <f t="shared" si="1"/>
        <v>5.0141589503776025E-3</v>
      </c>
      <c r="D45" s="301">
        <f t="shared" si="2"/>
        <v>5.051397792022792E-3</v>
      </c>
      <c r="E45" s="296"/>
      <c r="F45" s="251">
        <v>4.8726851855460003E-3</v>
      </c>
      <c r="G45" s="252">
        <v>4.9074074086089998E-3</v>
      </c>
      <c r="H45" s="22">
        <v>5.0578703703649999E-3</v>
      </c>
      <c r="I45" s="23">
        <v>4.8148148161999997E-3</v>
      </c>
      <c r="J45" s="24">
        <v>4.8611111124049998E-3</v>
      </c>
      <c r="K45" s="25">
        <v>5.1388888896330004E-3</v>
      </c>
      <c r="L45" s="26">
        <v>4.8032407394200003E-3</v>
      </c>
      <c r="M45" s="26">
        <v>4.9884259242389999E-3</v>
      </c>
      <c r="N45" s="27">
        <v>4.8495370356249996E-3</v>
      </c>
      <c r="O45" s="28">
        <v>4.7916666662789998E-3</v>
      </c>
      <c r="P45" s="29">
        <v>4.8611111124049998E-3</v>
      </c>
      <c r="Q45" s="30">
        <v>4.9189814817510004E-3</v>
      </c>
      <c r="R45" s="31">
        <v>4.9652777779559997E-3</v>
      </c>
      <c r="S45" s="32">
        <v>4.7453703700739997E-3</v>
      </c>
      <c r="T45" s="32">
        <v>5.2662037051050001E-3</v>
      </c>
      <c r="U45" s="33">
        <v>4.7569444432160003E-3</v>
      </c>
      <c r="V45" s="34">
        <v>5.1157407397109996E-3</v>
      </c>
      <c r="W45" s="35">
        <v>4.9884259242389999E-3</v>
      </c>
      <c r="X45" s="35">
        <v>4.9768518510970002E-3</v>
      </c>
      <c r="Y45" s="36">
        <v>5.0810185202859997E-3</v>
      </c>
      <c r="Z45" s="37">
        <v>5.0925925934280003E-3</v>
      </c>
      <c r="AA45" s="38">
        <v>5.0231481473020003E-3</v>
      </c>
      <c r="AB45" s="39">
        <v>5.0694444435070004E-3</v>
      </c>
      <c r="AC45" s="40">
        <v>4.8495370356249996E-3</v>
      </c>
      <c r="AD45" s="41">
        <v>5.4398148131440003E-3</v>
      </c>
      <c r="AE45" s="192"/>
      <c r="AF45" s="192">
        <v>4.9652777779559997E-3</v>
      </c>
      <c r="AG45" s="193">
        <v>5.0000000010190001E-3</v>
      </c>
      <c r="AH45" s="22">
        <v>4.9768518510970002E-3</v>
      </c>
      <c r="AI45" s="23"/>
      <c r="AJ45" s="23">
        <v>5.0231481473020003E-3</v>
      </c>
      <c r="AK45" s="24">
        <v>5.3356481475929996E-3</v>
      </c>
      <c r="AL45" s="37">
        <v>5.636574074742E-3</v>
      </c>
      <c r="AM45" s="39">
        <v>5.0115740741599997E-3</v>
      </c>
      <c r="AN45" s="39">
        <v>4.8032407394200003E-3</v>
      </c>
      <c r="AO45" s="40">
        <v>4.8958333318299997E-3</v>
      </c>
      <c r="AP45" s="194">
        <v>5.6597222210260003E-3</v>
      </c>
      <c r="AQ45" s="195">
        <v>5.0115740741599997E-3</v>
      </c>
      <c r="AR45" s="195"/>
      <c r="AS45" s="196">
        <v>4.8379629624829999E-3</v>
      </c>
      <c r="AT45" s="197">
        <v>5.0231481473020003E-3</v>
      </c>
      <c r="AU45" s="198">
        <v>5.4629629630650002E-3</v>
      </c>
      <c r="AV45" s="198">
        <v>4.8958333318299997E-3</v>
      </c>
      <c r="AW45" s="199">
        <v>4.9189814817510004E-3</v>
      </c>
      <c r="AX45" s="269"/>
      <c r="AY45" s="270">
        <v>4.8032407394200003E-3</v>
      </c>
      <c r="AZ45" s="270">
        <v>4.884259258688E-3</v>
      </c>
      <c r="BA45" s="271">
        <v>4.7569444432160003E-3</v>
      </c>
      <c r="BB45" s="200"/>
      <c r="BC45" s="201">
        <v>4.8611111111111112E-3</v>
      </c>
      <c r="BD45" s="201">
        <v>5.1967592592592595E-3</v>
      </c>
      <c r="BE45" s="202">
        <v>4.8842592592592592E-3</v>
      </c>
      <c r="BF45" s="203">
        <v>4.7725694444444447E-3</v>
      </c>
      <c r="BG45" s="204">
        <v>4.9444444444444449E-3</v>
      </c>
      <c r="BH45" s="204">
        <v>5.1045138888888893E-3</v>
      </c>
      <c r="BI45" s="205">
        <v>4.7796296296296302E-3</v>
      </c>
      <c r="BJ45" s="310"/>
      <c r="BK45" s="311">
        <v>5.6732638888888883E-3</v>
      </c>
      <c r="BL45" s="311">
        <v>5.3738425925925924E-3</v>
      </c>
      <c r="BM45" s="397">
        <v>5.3671296296296288E-3</v>
      </c>
      <c r="BN45" s="404"/>
      <c r="BO45" s="401"/>
      <c r="BP45" s="416">
        <v>5.0925925925925921E-3</v>
      </c>
      <c r="BQ45" s="424"/>
      <c r="BR45" s="521"/>
      <c r="BS45" s="521">
        <v>4.8148148148148152E-3</v>
      </c>
      <c r="BT45" s="521">
        <v>4.8032407407407407E-3</v>
      </c>
    </row>
    <row r="46" spans="1:72" ht="13.5" thickBot="1" x14ac:dyDescent="0.25">
      <c r="A46" s="303" t="s">
        <v>47</v>
      </c>
      <c r="B46" s="361">
        <f t="shared" si="4"/>
        <v>4.5486111111111109E-3</v>
      </c>
      <c r="C46" s="367">
        <f t="shared" si="1"/>
        <v>4.8950013102038717E-3</v>
      </c>
      <c r="D46" s="301">
        <f t="shared" si="2"/>
        <v>4.9220582561728399E-3</v>
      </c>
      <c r="E46" s="297">
        <v>4.8958333318299997E-3</v>
      </c>
      <c r="F46" s="253"/>
      <c r="G46" s="254"/>
      <c r="H46" s="206">
        <v>4.7800925931370001E-3</v>
      </c>
      <c r="I46" s="207">
        <v>4.8379629624829999E-3</v>
      </c>
      <c r="J46" s="208"/>
      <c r="K46" s="209">
        <v>4.7569444432160003E-3</v>
      </c>
      <c r="L46" s="210">
        <v>4.7222222237910004E-3</v>
      </c>
      <c r="M46" s="210">
        <v>4.6990740738689996E-3</v>
      </c>
      <c r="N46" s="211"/>
      <c r="O46" s="212">
        <v>4.7685185199950004E-3</v>
      </c>
      <c r="P46" s="213"/>
      <c r="Q46" s="214">
        <v>4.7222222237910004E-3</v>
      </c>
      <c r="R46" s="215">
        <v>5.1157407397109996E-3</v>
      </c>
      <c r="S46" s="216">
        <v>4.8726851855460003E-3</v>
      </c>
      <c r="T46" s="216">
        <v>5.2777777782469998E-3</v>
      </c>
      <c r="U46" s="217">
        <v>4.884259258688E-3</v>
      </c>
      <c r="V46" s="218">
        <v>4.953703704814E-3</v>
      </c>
      <c r="W46" s="219">
        <v>4.6412037045229998E-3</v>
      </c>
      <c r="X46" s="219">
        <v>4.8611111124049998E-3</v>
      </c>
      <c r="Y46" s="220">
        <v>4.9305555548930001E-3</v>
      </c>
      <c r="Z46" s="221">
        <v>4.7916666662789998E-3</v>
      </c>
      <c r="AA46" s="222">
        <v>4.884259258688E-3</v>
      </c>
      <c r="AB46" s="223">
        <v>4.8726851855460003E-3</v>
      </c>
      <c r="AC46" s="224">
        <v>4.8958333318299997E-3</v>
      </c>
      <c r="AD46" s="225">
        <v>5.3356481475929996E-3</v>
      </c>
      <c r="AE46" s="226"/>
      <c r="AF46" s="226">
        <v>4.8611111124049998E-3</v>
      </c>
      <c r="AG46" s="227">
        <v>4.884259258688E-3</v>
      </c>
      <c r="AH46" s="206">
        <v>4.6296296313810001E-3</v>
      </c>
      <c r="AI46" s="207"/>
      <c r="AJ46" s="207">
        <v>4.5717592583969999E-3</v>
      </c>
      <c r="AK46" s="208">
        <v>5.4398148131440003E-3</v>
      </c>
      <c r="AL46" s="221">
        <v>4.9884259242389999E-3</v>
      </c>
      <c r="AM46" s="223">
        <v>4.733796296932E-3</v>
      </c>
      <c r="AN46" s="223">
        <v>5.2777777782469998E-3</v>
      </c>
      <c r="AO46" s="224">
        <v>4.7106481470110002E-3</v>
      </c>
      <c r="AP46" s="228">
        <v>5.3587962975140003E-3</v>
      </c>
      <c r="AQ46" s="229">
        <v>4.7916666662789998E-3</v>
      </c>
      <c r="AR46" s="229"/>
      <c r="AS46" s="230">
        <v>4.9421296280339998E-3</v>
      </c>
      <c r="AT46" s="231">
        <v>4.7916666662789998E-3</v>
      </c>
      <c r="AU46" s="232">
        <v>5.034722220444E-3</v>
      </c>
      <c r="AV46" s="232">
        <v>4.8958333318299997E-3</v>
      </c>
      <c r="AW46" s="233">
        <v>4.687500000728E-3</v>
      </c>
      <c r="AX46" s="272">
        <v>4.7916666662789998E-3</v>
      </c>
      <c r="AY46" s="273">
        <v>5.0115740741599997E-3</v>
      </c>
      <c r="AZ46" s="273">
        <v>4.8263888893420002E-3</v>
      </c>
      <c r="BA46" s="274">
        <v>4.6412037045229998E-3</v>
      </c>
      <c r="BB46" s="234"/>
      <c r="BC46" s="235"/>
      <c r="BD46" s="235">
        <v>5.347222222222222E-3</v>
      </c>
      <c r="BE46" s="236">
        <v>4.7800925925925919E-3</v>
      </c>
      <c r="BF46" s="237">
        <v>4.803472222222222E-3</v>
      </c>
      <c r="BG46" s="238">
        <v>4.7166666666666668E-3</v>
      </c>
      <c r="BH46" s="238">
        <v>5.1108796296296293E-3</v>
      </c>
      <c r="BI46" s="239">
        <v>4.8293981481481478E-3</v>
      </c>
      <c r="BJ46" s="312"/>
      <c r="BK46" s="313">
        <v>5.7611111111111101E-3</v>
      </c>
      <c r="BL46" s="313">
        <v>5.0815972222222226E-3</v>
      </c>
      <c r="BM46" s="398"/>
      <c r="BN46" s="405"/>
      <c r="BO46" s="419">
        <v>4.5949074074074078E-3</v>
      </c>
      <c r="BP46" s="408"/>
      <c r="BQ46" s="425">
        <v>4.7685185185185183E-3</v>
      </c>
      <c r="BR46" s="521"/>
      <c r="BS46" s="521">
        <v>4.5486111111111109E-3</v>
      </c>
      <c r="BT46" s="521">
        <v>4.7222222222222223E-3</v>
      </c>
    </row>
    <row r="47" spans="1:72" ht="13.5" thickBot="1" x14ac:dyDescent="0.25">
      <c r="A47" s="300"/>
      <c r="B47" s="361"/>
      <c r="C47" s="367"/>
      <c r="D47" s="301"/>
      <c r="E47" s="296"/>
      <c r="F47" s="251"/>
      <c r="G47" s="252"/>
      <c r="H47" s="22"/>
      <c r="I47" s="23"/>
      <c r="J47" s="24"/>
      <c r="K47" s="25"/>
      <c r="L47" s="26"/>
      <c r="M47" s="26"/>
      <c r="N47" s="27"/>
      <c r="O47" s="28"/>
      <c r="P47" s="29"/>
      <c r="Q47" s="30"/>
      <c r="R47" s="31"/>
      <c r="S47" s="32"/>
      <c r="T47" s="32"/>
      <c r="U47" s="33"/>
      <c r="V47" s="34"/>
      <c r="W47" s="35"/>
      <c r="X47" s="35"/>
      <c r="Y47" s="36"/>
      <c r="Z47" s="37"/>
      <c r="AA47" s="38"/>
      <c r="AB47" s="39"/>
      <c r="AC47" s="40"/>
      <c r="AD47" s="41"/>
      <c r="AE47" s="192"/>
      <c r="AF47" s="192"/>
      <c r="AG47" s="193"/>
      <c r="AH47" s="22"/>
      <c r="AI47" s="23"/>
      <c r="AJ47" s="23"/>
      <c r="AK47" s="24"/>
      <c r="AL47" s="37"/>
      <c r="AM47" s="39"/>
      <c r="AN47" s="39"/>
      <c r="AO47" s="40"/>
      <c r="AP47" s="194"/>
      <c r="AQ47" s="195"/>
      <c r="AR47" s="195"/>
      <c r="AS47" s="196"/>
      <c r="AT47" s="197"/>
      <c r="AU47" s="198"/>
      <c r="AV47" s="198"/>
      <c r="AW47" s="199"/>
      <c r="AX47" s="269"/>
      <c r="AY47" s="270"/>
      <c r="AZ47" s="270"/>
      <c r="BA47" s="271"/>
      <c r="BB47" s="200"/>
      <c r="BC47" s="201"/>
      <c r="BD47" s="201"/>
      <c r="BE47" s="202"/>
      <c r="BF47" s="203"/>
      <c r="BG47" s="204"/>
      <c r="BH47" s="204"/>
      <c r="BI47" s="205"/>
      <c r="BJ47" s="310"/>
      <c r="BK47" s="311"/>
      <c r="BL47" s="311"/>
      <c r="BM47" s="397"/>
      <c r="BN47" s="404"/>
      <c r="BO47" s="401"/>
      <c r="BP47" s="407"/>
      <c r="BQ47" s="424"/>
      <c r="BR47" s="521"/>
      <c r="BS47" s="521"/>
      <c r="BT47" s="521"/>
    </row>
    <row r="48" spans="1:72" ht="13.5" thickBot="1" x14ac:dyDescent="0.25">
      <c r="A48" s="302" t="s">
        <v>48</v>
      </c>
      <c r="B48" s="361">
        <f t="shared" si="4"/>
        <v>4.7569444444444447E-3</v>
      </c>
      <c r="C48" s="367">
        <f t="shared" si="1"/>
        <v>5.0918333330267577E-3</v>
      </c>
      <c r="D48" s="301">
        <f t="shared" si="2"/>
        <v>5.0591975308641986E-3</v>
      </c>
      <c r="E48" s="296">
        <v>5.7060185172300004E-3</v>
      </c>
      <c r="F48" s="251">
        <v>5.2893518513880003E-3</v>
      </c>
      <c r="G48" s="252"/>
      <c r="H48" s="22"/>
      <c r="I48" s="23">
        <v>4.9652777779559997E-3</v>
      </c>
      <c r="J48" s="24"/>
      <c r="K48" s="25"/>
      <c r="L48" s="26">
        <v>4.9652777779559997E-3</v>
      </c>
      <c r="M48" s="26">
        <v>5.2083333321209999E-3</v>
      </c>
      <c r="N48" s="27">
        <v>5.034722220444E-3</v>
      </c>
      <c r="O48" s="28">
        <v>5.2083333321209999E-3</v>
      </c>
      <c r="P48" s="29"/>
      <c r="Q48" s="30">
        <v>5.0694444435070004E-3</v>
      </c>
      <c r="R48" s="31"/>
      <c r="S48" s="32"/>
      <c r="T48" s="32"/>
      <c r="U48" s="33"/>
      <c r="V48" s="34">
        <v>4.9884259242389999E-3</v>
      </c>
      <c r="W48" s="35">
        <v>5.0694444435070004E-3</v>
      </c>
      <c r="X48" s="35">
        <v>5.0231481473020003E-3</v>
      </c>
      <c r="Y48" s="36"/>
      <c r="Z48" s="37">
        <v>5.2662037051050001E-3</v>
      </c>
      <c r="AA48" s="38">
        <v>5.0115740741599997E-3</v>
      </c>
      <c r="AB48" s="39">
        <v>5.034722220444E-3</v>
      </c>
      <c r="AC48" s="40">
        <v>4.9305555548930001E-3</v>
      </c>
      <c r="AD48" s="41">
        <v>5.1273148164909998E-3</v>
      </c>
      <c r="AE48" s="192"/>
      <c r="AF48" s="192"/>
      <c r="AG48" s="193">
        <v>5.0000000010190001E-3</v>
      </c>
      <c r="AH48" s="22">
        <v>5.0000000010190001E-3</v>
      </c>
      <c r="AI48" s="23"/>
      <c r="AJ48" s="23">
        <v>5.0000000010190001E-3</v>
      </c>
      <c r="AK48" s="24">
        <v>5.1967592589790002E-3</v>
      </c>
      <c r="AL48" s="37">
        <v>5.8333333327030001E-3</v>
      </c>
      <c r="AM48" s="39">
        <v>5.0231481473020003E-3</v>
      </c>
      <c r="AN48" s="39">
        <v>4.8958333318299997E-3</v>
      </c>
      <c r="AO48" s="40">
        <v>5.0925925934280003E-3</v>
      </c>
      <c r="AP48" s="194">
        <v>5.520833332412E-3</v>
      </c>
      <c r="AQ48" s="195">
        <v>4.9768518510970002E-3</v>
      </c>
      <c r="AR48" s="195"/>
      <c r="AS48" s="196">
        <v>4.8958333318299997E-3</v>
      </c>
      <c r="AT48" s="197">
        <v>5.10416666657E-3</v>
      </c>
      <c r="AU48" s="198">
        <v>5.3819444437979997E-3</v>
      </c>
      <c r="AV48" s="198">
        <v>4.884259258688E-3</v>
      </c>
      <c r="AW48" s="199">
        <v>4.9768518510970002E-3</v>
      </c>
      <c r="AX48" s="269">
        <v>5.3356481475929996E-3</v>
      </c>
      <c r="AY48" s="270">
        <v>4.9421296280339998E-3</v>
      </c>
      <c r="AZ48" s="270">
        <v>4.8148148161999997E-3</v>
      </c>
      <c r="BA48" s="271">
        <v>4.9305555548930001E-3</v>
      </c>
      <c r="BB48" s="200">
        <v>5.4513888888888884E-3</v>
      </c>
      <c r="BC48" s="201">
        <v>5.0925925925925921E-3</v>
      </c>
      <c r="BD48" s="201">
        <v>5.2430555555555555E-3</v>
      </c>
      <c r="BE48" s="202">
        <v>5.0231481481481481E-3</v>
      </c>
      <c r="BF48" s="203">
        <v>5.1017361111111107E-3</v>
      </c>
      <c r="BG48" s="204">
        <v>4.9413194444444444E-3</v>
      </c>
      <c r="BH48" s="204">
        <v>4.9537037037037041E-3</v>
      </c>
      <c r="BI48" s="205"/>
      <c r="BJ48" s="310"/>
      <c r="BK48" s="311">
        <v>5.3587962962962964E-3</v>
      </c>
      <c r="BL48" s="311"/>
      <c r="BM48" s="397">
        <v>5.0462962962962961E-3</v>
      </c>
      <c r="BN48" s="432"/>
      <c r="BO48" s="418">
        <v>4.8958333333333328E-3</v>
      </c>
      <c r="BP48" s="416">
        <v>5.1967592592592595E-3</v>
      </c>
      <c r="BQ48" s="424">
        <v>4.7569444444444447E-3</v>
      </c>
      <c r="BR48" s="521">
        <v>5.185185185185185E-3</v>
      </c>
      <c r="BS48" s="521">
        <v>4.8726851851851856E-3</v>
      </c>
      <c r="BT48" s="521">
        <v>4.7685185185185183E-3</v>
      </c>
    </row>
    <row r="49" spans="1:72" ht="13.5" thickBot="1" x14ac:dyDescent="0.25">
      <c r="A49" s="302" t="s">
        <v>49</v>
      </c>
      <c r="B49" s="361">
        <f t="shared" si="4"/>
        <v>4.5949074083179997E-3</v>
      </c>
      <c r="C49" s="367">
        <f t="shared" si="1"/>
        <v>4.9278452933210681E-3</v>
      </c>
      <c r="D49" s="301">
        <f t="shared" si="2"/>
        <v>4.862615740740742E-3</v>
      </c>
      <c r="E49" s="296">
        <v>5.5324074091910001E-3</v>
      </c>
      <c r="F49" s="251">
        <v>4.8958333318299997E-3</v>
      </c>
      <c r="G49" s="252">
        <v>4.8495370356249996E-3</v>
      </c>
      <c r="H49" s="22"/>
      <c r="I49" s="23">
        <v>4.7453703700739997E-3</v>
      </c>
      <c r="J49" s="24">
        <v>4.8726851855460003E-3</v>
      </c>
      <c r="K49" s="25">
        <v>4.9189814817510004E-3</v>
      </c>
      <c r="L49" s="26">
        <v>4.7222222237910004E-3</v>
      </c>
      <c r="M49" s="26">
        <v>4.7685185199950004E-3</v>
      </c>
      <c r="N49" s="27">
        <v>5.034722220444E-3</v>
      </c>
      <c r="O49" s="28">
        <v>4.8032407394200003E-3</v>
      </c>
      <c r="P49" s="29">
        <v>4.7800925931370001E-3</v>
      </c>
      <c r="Q49" s="30">
        <v>5.0925925934280003E-3</v>
      </c>
      <c r="R49" s="31">
        <v>4.9768518510970002E-3</v>
      </c>
      <c r="S49" s="32">
        <v>4.8263888893420002E-3</v>
      </c>
      <c r="T49" s="32">
        <v>5.3356481475929996E-3</v>
      </c>
      <c r="U49" s="33">
        <v>4.7916666662789998E-3</v>
      </c>
      <c r="V49" s="34">
        <v>5.0925925934280003E-3</v>
      </c>
      <c r="W49" s="35">
        <v>4.7685185199950004E-3</v>
      </c>
      <c r="X49" s="35">
        <v>4.9074074086089998E-3</v>
      </c>
      <c r="Y49" s="36">
        <v>4.7685185199950004E-3</v>
      </c>
      <c r="Z49" s="37">
        <v>4.8495370356249996E-3</v>
      </c>
      <c r="AA49" s="38">
        <v>4.8495370356249996E-3</v>
      </c>
      <c r="AB49" s="39">
        <v>4.9421296280339998E-3</v>
      </c>
      <c r="AC49" s="40">
        <v>4.7916666662789998E-3</v>
      </c>
      <c r="AD49" s="41">
        <v>5.4513888899239997E-3</v>
      </c>
      <c r="AE49" s="192"/>
      <c r="AF49" s="192">
        <v>4.7685185199950004E-3</v>
      </c>
      <c r="AG49" s="193">
        <v>4.8263888893420002E-3</v>
      </c>
      <c r="AH49" s="22">
        <v>4.9652777779559997E-3</v>
      </c>
      <c r="AI49" s="23"/>
      <c r="AJ49" s="23">
        <v>4.8263888893420002E-3</v>
      </c>
      <c r="AK49" s="24">
        <v>5.30092592453E-3</v>
      </c>
      <c r="AL49" s="37">
        <v>5.2199074089E-3</v>
      </c>
      <c r="AM49" s="39">
        <v>4.7685185199950004E-3</v>
      </c>
      <c r="AN49" s="39">
        <v>5.30092592453E-3</v>
      </c>
      <c r="AO49" s="40">
        <v>4.7800925931370001E-3</v>
      </c>
      <c r="AP49" s="194">
        <v>5.520833332412E-3</v>
      </c>
      <c r="AQ49" s="195">
        <v>4.7685185199950004E-3</v>
      </c>
      <c r="AR49" s="195"/>
      <c r="AS49" s="196">
        <v>4.7685185199950004E-3</v>
      </c>
      <c r="AT49" s="197">
        <v>4.8726851855460003E-3</v>
      </c>
      <c r="AU49" s="198">
        <v>5.6828703709470001E-3</v>
      </c>
      <c r="AV49" s="198">
        <v>5.0578703703649999E-3</v>
      </c>
      <c r="AW49" s="199">
        <v>4.6990740738689996E-3</v>
      </c>
      <c r="AX49" s="269">
        <v>4.7453703700739997E-3</v>
      </c>
      <c r="AY49" s="270">
        <v>5.0578703703649999E-3</v>
      </c>
      <c r="AZ49" s="270">
        <v>4.8379629624829999E-3</v>
      </c>
      <c r="BA49" s="271">
        <v>4.5949074083179997E-3</v>
      </c>
      <c r="BB49" s="200">
        <v>4.9884259259259265E-3</v>
      </c>
      <c r="BC49" s="201">
        <v>4.7453703703703703E-3</v>
      </c>
      <c r="BD49" s="201">
        <v>5.5439814814814822E-3</v>
      </c>
      <c r="BE49" s="202">
        <v>4.8379629629629632E-3</v>
      </c>
      <c r="BF49" s="203">
        <v>4.7341435185185186E-3</v>
      </c>
      <c r="BG49" s="204">
        <v>4.7212962962962964E-3</v>
      </c>
      <c r="BH49" s="204">
        <v>5.0462962962962961E-3</v>
      </c>
      <c r="BI49" s="205"/>
      <c r="BJ49" s="310"/>
      <c r="BK49" s="311">
        <v>4.8842592592592592E-3</v>
      </c>
      <c r="BL49" s="311"/>
      <c r="BM49" s="397">
        <v>5.0115740740740737E-3</v>
      </c>
      <c r="BN49" s="404"/>
      <c r="BO49" s="418">
        <v>4.7685185185185183E-3</v>
      </c>
      <c r="BP49" s="416">
        <v>4.7337962962962958E-3</v>
      </c>
      <c r="BQ49" s="424">
        <v>4.7222222222222223E-3</v>
      </c>
      <c r="BR49" s="521">
        <v>4.8263888888888887E-3</v>
      </c>
      <c r="BS49" s="521">
        <v>4.7453703703703703E-3</v>
      </c>
      <c r="BT49" s="521">
        <v>4.6296296296296302E-3</v>
      </c>
    </row>
    <row r="50" spans="1:72" ht="13.5" thickBot="1" x14ac:dyDescent="0.25">
      <c r="A50" s="302" t="s">
        <v>50</v>
      </c>
      <c r="B50" s="361">
        <f t="shared" si="4"/>
        <v>4.4791666659879997E-3</v>
      </c>
      <c r="C50" s="367">
        <f t="shared" si="1"/>
        <v>4.7684251138185195E-3</v>
      </c>
      <c r="D50" s="301">
        <f t="shared" si="2"/>
        <v>4.7249537037037026E-3</v>
      </c>
      <c r="E50" s="296">
        <v>4.9074074086089998E-3</v>
      </c>
      <c r="F50" s="251">
        <v>4.8379629624829999E-3</v>
      </c>
      <c r="G50" s="252"/>
      <c r="H50" s="22">
        <v>4.6412037045229998E-3</v>
      </c>
      <c r="I50" s="23">
        <v>4.8611111124049998E-3</v>
      </c>
      <c r="J50" s="24"/>
      <c r="K50" s="25">
        <v>4.7222222237910004E-3</v>
      </c>
      <c r="L50" s="26">
        <v>4.7916666662789998E-3</v>
      </c>
      <c r="M50" s="26">
        <v>4.5833333315389996E-3</v>
      </c>
      <c r="N50" s="27">
        <v>4.6759259275860002E-3</v>
      </c>
      <c r="O50" s="28">
        <v>4.8379629624829999E-3</v>
      </c>
      <c r="P50" s="29"/>
      <c r="Q50" s="30">
        <v>4.7453703700739997E-3</v>
      </c>
      <c r="R50" s="31">
        <v>4.8148148161999997E-3</v>
      </c>
      <c r="S50" s="32">
        <v>4.7106481470110002E-3</v>
      </c>
      <c r="T50" s="32">
        <v>4.9074074086089998E-3</v>
      </c>
      <c r="U50" s="33">
        <v>4.4791666659879997E-3</v>
      </c>
      <c r="V50" s="34">
        <v>4.5601851852550002E-3</v>
      </c>
      <c r="W50" s="35">
        <v>4.6064814814600003E-3</v>
      </c>
      <c r="X50" s="35">
        <v>4.6759259275860002E-3</v>
      </c>
      <c r="Y50" s="36">
        <v>4.7685185199950004E-3</v>
      </c>
      <c r="Z50" s="37">
        <v>4.953703704814E-3</v>
      </c>
      <c r="AA50" s="38">
        <v>4.687500000728E-3</v>
      </c>
      <c r="AB50" s="39">
        <v>4.7453703700739997E-3</v>
      </c>
      <c r="AC50" s="40">
        <v>4.7800925931370001E-3</v>
      </c>
      <c r="AD50" s="41">
        <v>4.8611111124049998E-3</v>
      </c>
      <c r="AE50" s="192"/>
      <c r="AF50" s="192">
        <v>4.664351850806E-3</v>
      </c>
      <c r="AG50" s="193">
        <v>4.9305555548930001E-3</v>
      </c>
      <c r="AH50" s="22">
        <v>4.5717592583969999E-3</v>
      </c>
      <c r="AI50" s="23"/>
      <c r="AJ50" s="23">
        <v>4.7222222237910004E-3</v>
      </c>
      <c r="AK50" s="24">
        <v>5.5439814823329998E-3</v>
      </c>
      <c r="AL50" s="37">
        <v>5.3472222207350002E-3</v>
      </c>
      <c r="AM50" s="39"/>
      <c r="AN50" s="39">
        <v>4.5833333315389996E-3</v>
      </c>
      <c r="AO50" s="40">
        <v>4.6527777776650004E-3</v>
      </c>
      <c r="AP50" s="194">
        <v>5.3935185169390002E-3</v>
      </c>
      <c r="AQ50" s="195">
        <v>4.7800925931370001E-3</v>
      </c>
      <c r="AR50" s="195"/>
      <c r="AS50" s="196">
        <v>4.6296296313810001E-3</v>
      </c>
      <c r="AT50" s="197">
        <v>4.664351850806E-3</v>
      </c>
      <c r="AU50" s="198">
        <v>5.1157407397109996E-3</v>
      </c>
      <c r="AV50" s="198">
        <v>4.664351850806E-3</v>
      </c>
      <c r="AW50" s="199">
        <v>4.8263888893420002E-3</v>
      </c>
      <c r="AX50" s="269">
        <v>4.7800925931370001E-3</v>
      </c>
      <c r="AY50" s="270">
        <v>4.7222222237910004E-3</v>
      </c>
      <c r="AZ50" s="270">
        <v>4.5254629621919997E-3</v>
      </c>
      <c r="BA50" s="271">
        <v>4.6527777776650004E-3</v>
      </c>
      <c r="BB50" s="200">
        <v>4.7800925925925919E-3</v>
      </c>
      <c r="BC50" s="201">
        <v>4.5949074074074078E-3</v>
      </c>
      <c r="BD50" s="201">
        <v>5.0925925925925921E-3</v>
      </c>
      <c r="BE50" s="202">
        <v>4.8726851851851856E-3</v>
      </c>
      <c r="BF50" s="203">
        <v>4.5731481481481482E-3</v>
      </c>
      <c r="BG50" s="204">
        <v>4.796527777777778E-3</v>
      </c>
      <c r="BH50" s="204">
        <v>4.8958333333333328E-3</v>
      </c>
      <c r="BI50" s="205"/>
      <c r="BJ50" s="310"/>
      <c r="BK50" s="311">
        <v>4.5254629629629629E-3</v>
      </c>
      <c r="BL50" s="311"/>
      <c r="BM50" s="397">
        <v>4.9652777777777777E-3</v>
      </c>
      <c r="BN50" s="432"/>
      <c r="BO50" s="418">
        <v>4.5833333333333334E-3</v>
      </c>
      <c r="BP50" s="416">
        <v>4.8148148148148152E-3</v>
      </c>
      <c r="BQ50" s="424">
        <v>4.4907407407407405E-3</v>
      </c>
      <c r="BR50" s="521">
        <v>4.6064814814814814E-3</v>
      </c>
      <c r="BS50" s="521">
        <v>4.6759259259259263E-3</v>
      </c>
      <c r="BT50" s="521">
        <v>4.6064814814814814E-3</v>
      </c>
    </row>
    <row r="51" spans="1:72" ht="13.5" thickBot="1" x14ac:dyDescent="0.25">
      <c r="A51" s="302" t="s">
        <v>15</v>
      </c>
      <c r="B51" s="361">
        <f t="shared" si="4"/>
        <v>4.9074074074074072E-3</v>
      </c>
      <c r="C51" s="367">
        <f t="shared" si="1"/>
        <v>5.178906250082064E-3</v>
      </c>
      <c r="D51" s="301">
        <f t="shared" si="2"/>
        <v>5.1436755952380953E-3</v>
      </c>
      <c r="E51" s="296">
        <v>5.4513888899239997E-3</v>
      </c>
      <c r="F51" s="251">
        <v>5.3819444437979997E-3</v>
      </c>
      <c r="G51" s="252">
        <v>5.3587962975140003E-3</v>
      </c>
      <c r="H51" s="22">
        <v>5.1157407397109996E-3</v>
      </c>
      <c r="I51" s="23">
        <v>5.1388888896330004E-3</v>
      </c>
      <c r="J51" s="24">
        <v>5.2199074089E-3</v>
      </c>
      <c r="K51" s="25">
        <v>5.4050925937190004E-3</v>
      </c>
      <c r="L51" s="26">
        <v>5.034722220444E-3</v>
      </c>
      <c r="M51" s="26">
        <v>5.2083333321209999E-3</v>
      </c>
      <c r="N51" s="27">
        <v>5.0000000010190001E-3</v>
      </c>
      <c r="O51" s="28">
        <v>5.0694444435070004E-3</v>
      </c>
      <c r="P51" s="29">
        <v>5.0000000010190001E-3</v>
      </c>
      <c r="Q51" s="30">
        <v>5.0810185202859997E-3</v>
      </c>
      <c r="R51" s="31"/>
      <c r="S51" s="32"/>
      <c r="T51" s="32"/>
      <c r="U51" s="33"/>
      <c r="V51" s="34"/>
      <c r="W51" s="35"/>
      <c r="X51" s="35"/>
      <c r="Y51" s="36">
        <v>5.2314814820419997E-3</v>
      </c>
      <c r="Z51" s="37">
        <v>5.2546296283249999E-3</v>
      </c>
      <c r="AA51" s="38">
        <v>5.0578703703649999E-3</v>
      </c>
      <c r="AB51" s="39">
        <v>5.1157407397109996E-3</v>
      </c>
      <c r="AC51" s="40">
        <v>5.1273148164909998E-3</v>
      </c>
      <c r="AD51" s="41">
        <v>5.4282407400019998E-3</v>
      </c>
      <c r="AE51" s="192"/>
      <c r="AF51" s="192">
        <v>5.0462962972230001E-3</v>
      </c>
      <c r="AG51" s="193">
        <v>5.1851851858369996E-3</v>
      </c>
      <c r="AH51" s="22">
        <v>5.1388888896330004E-3</v>
      </c>
      <c r="AI51" s="23"/>
      <c r="AJ51" s="23">
        <v>4.9884259242389999E-3</v>
      </c>
      <c r="AK51" s="24">
        <v>5.1851851858369996E-3</v>
      </c>
      <c r="AL51" s="37">
        <v>6.0300925943009998E-3</v>
      </c>
      <c r="AM51" s="39">
        <v>5.0462962972230001E-3</v>
      </c>
      <c r="AN51" s="39">
        <v>4.9421296280339998E-3</v>
      </c>
      <c r="AO51" s="40">
        <v>5.0462962972230001E-3</v>
      </c>
      <c r="AP51" s="194">
        <v>5.7175925940099997E-3</v>
      </c>
      <c r="AQ51" s="195">
        <v>5.10416666657E-3</v>
      </c>
      <c r="AR51" s="195"/>
      <c r="AS51" s="196">
        <v>4.9768518510970002E-3</v>
      </c>
      <c r="AT51" s="197"/>
      <c r="AU51" s="198">
        <v>5.5555555554750004E-3</v>
      </c>
      <c r="AV51" s="198">
        <v>5.0925925934280003E-3</v>
      </c>
      <c r="AW51" s="199">
        <v>5.1736111126959999E-3</v>
      </c>
      <c r="AX51" s="269">
        <v>5.4282407400019998E-3</v>
      </c>
      <c r="AY51" s="270">
        <v>4.9884259242389999E-3</v>
      </c>
      <c r="AZ51" s="270">
        <v>5.0231481473020003E-3</v>
      </c>
      <c r="BA51" s="271">
        <v>4.9421296280339998E-3</v>
      </c>
      <c r="BB51" s="200"/>
      <c r="BC51" s="201">
        <v>4.9652777777777777E-3</v>
      </c>
      <c r="BD51" s="201">
        <v>5.37037037037037E-3</v>
      </c>
      <c r="BE51" s="202">
        <v>5.162037037037037E-3</v>
      </c>
      <c r="BF51" s="203">
        <v>5.053240740740741E-3</v>
      </c>
      <c r="BG51" s="204">
        <v>5.0716435185185187E-3</v>
      </c>
      <c r="BH51" s="204">
        <v>5.1273148148148146E-3</v>
      </c>
      <c r="BI51" s="205"/>
      <c r="BJ51" s="310"/>
      <c r="BK51" s="311">
        <v>5.4976851851851853E-3</v>
      </c>
      <c r="BL51" s="311"/>
      <c r="BM51" s="397">
        <v>5.2893518518518515E-3</v>
      </c>
      <c r="BN51" s="432"/>
      <c r="BO51" s="418">
        <v>4.9537037037037041E-3</v>
      </c>
      <c r="BP51" s="416">
        <v>5.2777777777777771E-3</v>
      </c>
      <c r="BQ51" s="424">
        <v>4.9305555555555552E-3</v>
      </c>
      <c r="BR51" s="521">
        <v>5.4398148148148149E-3</v>
      </c>
      <c r="BS51" s="521">
        <v>4.9652777777777777E-3</v>
      </c>
      <c r="BT51" s="521">
        <v>4.9074074074074072E-3</v>
      </c>
    </row>
    <row r="52" spans="1:72" ht="13.5" thickBot="1" x14ac:dyDescent="0.25">
      <c r="A52" s="302" t="s">
        <v>51</v>
      </c>
      <c r="B52" s="361">
        <f t="shared" si="4"/>
        <v>4.6296296296296302E-3</v>
      </c>
      <c r="C52" s="367">
        <f t="shared" si="1"/>
        <v>4.9958097927134187E-3</v>
      </c>
      <c r="D52" s="301">
        <f t="shared" si="2"/>
        <v>4.9611419753086425E-3</v>
      </c>
      <c r="E52" s="296">
        <v>5.4050925937190004E-3</v>
      </c>
      <c r="F52" s="251">
        <v>4.7916666662789998E-3</v>
      </c>
      <c r="G52" s="252"/>
      <c r="H52" s="22">
        <v>4.8958333318299997E-3</v>
      </c>
      <c r="I52" s="23">
        <v>4.8495370356249996E-3</v>
      </c>
      <c r="J52" s="24">
        <v>4.8148148161999997E-3</v>
      </c>
      <c r="K52" s="25">
        <v>5.1157407397109996E-3</v>
      </c>
      <c r="L52" s="26">
        <v>4.7800925931370001E-3</v>
      </c>
      <c r="M52" s="26">
        <v>4.9652777779559997E-3</v>
      </c>
      <c r="N52" s="27">
        <v>4.953703704814E-3</v>
      </c>
      <c r="O52" s="28">
        <v>5.0578703703649999E-3</v>
      </c>
      <c r="P52" s="29"/>
      <c r="Q52" s="30">
        <v>4.9305555548930001E-3</v>
      </c>
      <c r="R52" s="31">
        <v>4.9884259242389999E-3</v>
      </c>
      <c r="S52" s="32">
        <v>4.9074074086089998E-3</v>
      </c>
      <c r="T52" s="32">
        <v>5.3587962975140003E-3</v>
      </c>
      <c r="U52" s="33">
        <v>4.8726851855460003E-3</v>
      </c>
      <c r="V52" s="34">
        <v>5.1273148164909998E-3</v>
      </c>
      <c r="W52" s="35">
        <v>4.8495370356249996E-3</v>
      </c>
      <c r="X52" s="35">
        <v>4.9768518510970002E-3</v>
      </c>
      <c r="Y52" s="36">
        <v>4.8958333318299997E-3</v>
      </c>
      <c r="Z52" s="37">
        <v>4.9884259242389999E-3</v>
      </c>
      <c r="AA52" s="38">
        <v>4.9421296280339998E-3</v>
      </c>
      <c r="AB52" s="39">
        <v>4.9189814817510004E-3</v>
      </c>
      <c r="AC52" s="40">
        <v>4.7800925931370001E-3</v>
      </c>
      <c r="AD52" s="41">
        <v>5.4282407400019998E-3</v>
      </c>
      <c r="AE52" s="192"/>
      <c r="AF52" s="192">
        <v>4.9189814817510004E-3</v>
      </c>
      <c r="AG52" s="193">
        <v>4.8726851855460003E-3</v>
      </c>
      <c r="AH52" s="22">
        <v>4.8726851855460003E-3</v>
      </c>
      <c r="AI52" s="23"/>
      <c r="AJ52" s="23">
        <v>4.8032407394200003E-3</v>
      </c>
      <c r="AK52" s="24">
        <v>5.520833332412E-3</v>
      </c>
      <c r="AL52" s="37">
        <v>5.4513888899239997E-3</v>
      </c>
      <c r="AM52" s="39">
        <v>4.7685185199950004E-3</v>
      </c>
      <c r="AN52" s="39">
        <v>5.4282407400019998E-3</v>
      </c>
      <c r="AO52" s="40">
        <v>4.7569444432160003E-3</v>
      </c>
      <c r="AP52" s="194">
        <v>5.7060185172300004E-3</v>
      </c>
      <c r="AQ52" s="195">
        <v>4.9074074086089998E-3</v>
      </c>
      <c r="AR52" s="195"/>
      <c r="AS52" s="196">
        <v>4.9074074086089998E-3</v>
      </c>
      <c r="AT52" s="197">
        <v>4.8726851855460003E-3</v>
      </c>
      <c r="AU52" s="198">
        <v>5.7523148134349996E-3</v>
      </c>
      <c r="AV52" s="198">
        <v>4.9305555548930001E-3</v>
      </c>
      <c r="AW52" s="199">
        <v>4.733796296932E-3</v>
      </c>
      <c r="AX52" s="269">
        <v>4.7222222237910004E-3</v>
      </c>
      <c r="AY52" s="270">
        <v>4.9305555548930001E-3</v>
      </c>
      <c r="AZ52" s="270">
        <v>5.034722220444E-3</v>
      </c>
      <c r="BA52" s="271">
        <v>4.8495370356249996E-3</v>
      </c>
      <c r="BB52" s="200">
        <v>5.0925925925925921E-3</v>
      </c>
      <c r="BC52" s="201">
        <v>4.9305555555555552E-3</v>
      </c>
      <c r="BD52" s="201">
        <v>5.6134259259259271E-3</v>
      </c>
      <c r="BE52" s="202">
        <v>4.8379629629629632E-3</v>
      </c>
      <c r="BF52" s="203">
        <v>4.8947916666666662E-3</v>
      </c>
      <c r="BG52" s="204">
        <v>4.8695601851851851E-3</v>
      </c>
      <c r="BH52" s="204">
        <v>5.2314814814814819E-3</v>
      </c>
      <c r="BI52" s="205"/>
      <c r="BJ52" s="310"/>
      <c r="BK52" s="311">
        <v>4.8611111111111112E-3</v>
      </c>
      <c r="BL52" s="311"/>
      <c r="BM52" s="397">
        <v>5.2199074074074066E-3</v>
      </c>
      <c r="BN52" s="404"/>
      <c r="BO52" s="418">
        <v>4.8726851851851856E-3</v>
      </c>
      <c r="BP52" s="416">
        <v>4.9537037037037041E-3</v>
      </c>
      <c r="BQ52" s="424">
        <v>4.7222222222222223E-3</v>
      </c>
      <c r="BR52" s="521">
        <v>4.9768518518518521E-3</v>
      </c>
      <c r="BS52" s="521">
        <v>4.6296296296296302E-3</v>
      </c>
      <c r="BT52" s="521">
        <v>4.7106481481481478E-3</v>
      </c>
    </row>
    <row r="53" spans="1:72" ht="13.5" thickBot="1" x14ac:dyDescent="0.25">
      <c r="A53" s="302" t="s">
        <v>52</v>
      </c>
      <c r="B53" s="361">
        <f t="shared" si="4"/>
        <v>4.5601851852550002E-3</v>
      </c>
      <c r="C53" s="367">
        <f t="shared" si="1"/>
        <v>4.9143562193304296E-3</v>
      </c>
      <c r="D53" s="301">
        <f t="shared" si="2"/>
        <v>4.9891559829059826E-3</v>
      </c>
      <c r="E53" s="296">
        <v>4.9884259242389999E-3</v>
      </c>
      <c r="F53" s="251">
        <v>4.9189814817510004E-3</v>
      </c>
      <c r="G53" s="252"/>
      <c r="H53" s="22">
        <v>4.687500000728E-3</v>
      </c>
      <c r="I53" s="23">
        <v>4.9421296280339998E-3</v>
      </c>
      <c r="J53" s="24">
        <v>4.7453703700739997E-3</v>
      </c>
      <c r="K53" s="25">
        <v>4.9421296280339998E-3</v>
      </c>
      <c r="L53" s="26">
        <v>4.7222222237910004E-3</v>
      </c>
      <c r="M53" s="26"/>
      <c r="N53" s="27"/>
      <c r="O53" s="28">
        <v>4.6527777776650004E-3</v>
      </c>
      <c r="P53" s="29"/>
      <c r="Q53" s="30">
        <v>4.9189814817510004E-3</v>
      </c>
      <c r="R53" s="31">
        <v>4.8495370356249996E-3</v>
      </c>
      <c r="S53" s="32">
        <v>4.8032407394200003E-3</v>
      </c>
      <c r="T53" s="32">
        <v>5.0000000010190001E-3</v>
      </c>
      <c r="U53" s="33">
        <v>4.8263888893420002E-3</v>
      </c>
      <c r="V53" s="34">
        <v>4.5601851852550002E-3</v>
      </c>
      <c r="W53" s="35">
        <v>4.733796296932E-3</v>
      </c>
      <c r="X53" s="35">
        <v>4.9652777779559997E-3</v>
      </c>
      <c r="Y53" s="36">
        <v>4.7106481470110002E-3</v>
      </c>
      <c r="Z53" s="37">
        <v>5.0462962972230001E-3</v>
      </c>
      <c r="AA53" s="38">
        <v>4.7453703700739997E-3</v>
      </c>
      <c r="AB53" s="39">
        <v>4.8726851855460003E-3</v>
      </c>
      <c r="AC53" s="40">
        <v>4.7916666662789998E-3</v>
      </c>
      <c r="AD53" s="41">
        <v>5.0462962972230001E-3</v>
      </c>
      <c r="AE53" s="192"/>
      <c r="AF53" s="192">
        <v>4.953703704814E-3</v>
      </c>
      <c r="AG53" s="193">
        <v>4.9074074086089998E-3</v>
      </c>
      <c r="AH53" s="22">
        <v>4.6527777776650004E-3</v>
      </c>
      <c r="AI53" s="23"/>
      <c r="AJ53" s="23">
        <v>4.7569444432160003E-3</v>
      </c>
      <c r="AK53" s="24">
        <v>5.4513888899239997E-3</v>
      </c>
      <c r="AL53" s="37">
        <v>5.4861111093489996E-3</v>
      </c>
      <c r="AM53" s="39">
        <v>5.034722220444E-3</v>
      </c>
      <c r="AN53" s="39">
        <v>4.7800925931370001E-3</v>
      </c>
      <c r="AO53" s="40">
        <v>4.7569444432160003E-3</v>
      </c>
      <c r="AP53" s="194">
        <v>5.1967592589790002E-3</v>
      </c>
      <c r="AQ53" s="195">
        <v>4.9652777779559997E-3</v>
      </c>
      <c r="AR53" s="195"/>
      <c r="AS53" s="196"/>
      <c r="AT53" s="197">
        <v>4.7800925931370001E-3</v>
      </c>
      <c r="AU53" s="198">
        <v>5.30092592453E-3</v>
      </c>
      <c r="AV53" s="198">
        <v>4.8148148161999997E-3</v>
      </c>
      <c r="AW53" s="199">
        <v>4.8726851855460003E-3</v>
      </c>
      <c r="AX53" s="269">
        <v>5.0115740741599997E-3</v>
      </c>
      <c r="AY53" s="270">
        <v>4.7569444432160003E-3</v>
      </c>
      <c r="AZ53" s="270">
        <v>4.6527777776650004E-3</v>
      </c>
      <c r="BA53" s="271"/>
      <c r="BB53" s="200">
        <v>5.2430555555555555E-3</v>
      </c>
      <c r="BC53" s="201">
        <v>4.9421296296296288E-3</v>
      </c>
      <c r="BD53" s="201">
        <v>5.3125000000000004E-3</v>
      </c>
      <c r="BE53" s="202">
        <v>4.8958333333333328E-3</v>
      </c>
      <c r="BF53" s="203">
        <v>4.7548611111111107E-3</v>
      </c>
      <c r="BG53" s="204"/>
      <c r="BH53" s="204">
        <v>5.3935185185185188E-3</v>
      </c>
      <c r="BI53" s="205"/>
      <c r="BJ53" s="310"/>
      <c r="BK53" s="311">
        <v>4.9537037037037041E-3</v>
      </c>
      <c r="BL53" s="311"/>
      <c r="BM53" s="397">
        <v>5.1504629629629635E-3</v>
      </c>
      <c r="BN53" s="432"/>
      <c r="BO53" s="401"/>
      <c r="BP53" s="416">
        <v>5.0810185185185186E-3</v>
      </c>
      <c r="BQ53" s="424">
        <v>4.8263888888888887E-3</v>
      </c>
      <c r="BR53" s="521">
        <v>4.8611111111111112E-3</v>
      </c>
      <c r="BS53" s="521">
        <v>4.7916666666666672E-3</v>
      </c>
      <c r="BT53" s="521">
        <v>4.6527777777777774E-3</v>
      </c>
    </row>
    <row r="54" spans="1:72" ht="13.5" thickBot="1" x14ac:dyDescent="0.25">
      <c r="A54" s="302" t="s">
        <v>53</v>
      </c>
      <c r="B54" s="361">
        <f t="shared" si="4"/>
        <v>5.2662037037037035E-3</v>
      </c>
      <c r="C54" s="367">
        <f t="shared" si="1"/>
        <v>5.6725823046754296E-3</v>
      </c>
      <c r="D54" s="301">
        <f t="shared" si="2"/>
        <v>5.6489197530864193E-3</v>
      </c>
      <c r="E54" s="296">
        <v>6.0185185175209996E-3</v>
      </c>
      <c r="F54" s="251">
        <v>5.4976851861279997E-3</v>
      </c>
      <c r="G54" s="252">
        <v>5.5324074091910001E-3</v>
      </c>
      <c r="H54" s="22">
        <v>5.6597222210260003E-3</v>
      </c>
      <c r="I54" s="23">
        <v>5.636574074742E-3</v>
      </c>
      <c r="J54" s="24">
        <v>5.4745370362069999E-3</v>
      </c>
      <c r="K54" s="25">
        <v>5.8217592595610004E-3</v>
      </c>
      <c r="L54" s="26">
        <v>5.6597222210260003E-3</v>
      </c>
      <c r="M54" s="26">
        <v>5.5324074091910001E-3</v>
      </c>
      <c r="N54" s="27">
        <v>5.6828703709470001E-3</v>
      </c>
      <c r="O54" s="28">
        <v>5.5439814823329998E-3</v>
      </c>
      <c r="P54" s="29">
        <v>5.4513888899239997E-3</v>
      </c>
      <c r="Q54" s="30">
        <v>5.590277778538E-3</v>
      </c>
      <c r="R54" s="31"/>
      <c r="S54" s="32">
        <v>5.5092592592700003E-3</v>
      </c>
      <c r="T54" s="32"/>
      <c r="U54" s="33"/>
      <c r="V54" s="34"/>
      <c r="W54" s="35">
        <v>5.5324074091910001E-3</v>
      </c>
      <c r="X54" s="35"/>
      <c r="Y54" s="36">
        <v>5.636574074742E-3</v>
      </c>
      <c r="Z54" s="37">
        <v>5.787037036498E-3</v>
      </c>
      <c r="AA54" s="38"/>
      <c r="AB54" s="39">
        <v>5.590277778538E-3</v>
      </c>
      <c r="AC54" s="40">
        <v>5.5555555554750004E-3</v>
      </c>
      <c r="AD54" s="41">
        <v>6.1111111099309999E-3</v>
      </c>
      <c r="AE54" s="192"/>
      <c r="AF54" s="192">
        <v>5.5555555554750004E-3</v>
      </c>
      <c r="AG54" s="193">
        <v>5.5092592592700003E-3</v>
      </c>
      <c r="AH54" s="22">
        <v>5.4398148131440003E-3</v>
      </c>
      <c r="AI54" s="23"/>
      <c r="AJ54" s="23">
        <v>5.5555555554750004E-3</v>
      </c>
      <c r="AK54" s="24">
        <v>6.1921296291980003E-3</v>
      </c>
      <c r="AL54" s="37">
        <v>6.5856481487570001E-3</v>
      </c>
      <c r="AM54" s="39">
        <v>5.6712962978050004E-3</v>
      </c>
      <c r="AN54" s="39">
        <v>5.5092592592700003E-3</v>
      </c>
      <c r="AO54" s="40">
        <v>5.5787037053960003E-3</v>
      </c>
      <c r="AP54" s="194">
        <v>6.3078703715290004E-3</v>
      </c>
      <c r="AQ54" s="195">
        <v>5.6828703709470001E-3</v>
      </c>
      <c r="AR54" s="195"/>
      <c r="AS54" s="196">
        <v>5.520833332412E-3</v>
      </c>
      <c r="AT54" s="197">
        <v>5.590277778538E-3</v>
      </c>
      <c r="AU54" s="198">
        <v>5.9953703712380003E-3</v>
      </c>
      <c r="AV54" s="198">
        <v>5.3935185169390002E-3</v>
      </c>
      <c r="AW54" s="199">
        <v>5.5324074091910001E-3</v>
      </c>
      <c r="AX54" s="269">
        <v>6.1689814829150001E-3</v>
      </c>
      <c r="AY54" s="270">
        <v>5.4861111093489996E-3</v>
      </c>
      <c r="AZ54" s="270"/>
      <c r="BA54" s="271">
        <v>5.4861111093489996E-3</v>
      </c>
      <c r="BB54" s="200">
        <v>6.0069444444444441E-3</v>
      </c>
      <c r="BC54" s="201">
        <v>5.4398148148148149E-3</v>
      </c>
      <c r="BD54" s="201">
        <v>5.7870370370370376E-3</v>
      </c>
      <c r="BE54" s="202">
        <v>5.5902777777777782E-3</v>
      </c>
      <c r="BF54" s="203">
        <v>5.5680555555555561E-3</v>
      </c>
      <c r="BG54" s="204">
        <v>5.6009259259259259E-3</v>
      </c>
      <c r="BH54" s="204">
        <v>5.7291666666666671E-3</v>
      </c>
      <c r="BI54" s="205"/>
      <c r="BJ54" s="310"/>
      <c r="BK54" s="311">
        <v>6.0069444444444441E-3</v>
      </c>
      <c r="BL54" s="311"/>
      <c r="BM54" s="397">
        <v>5.8912037037037032E-3</v>
      </c>
      <c r="BN54" s="432"/>
      <c r="BO54" s="418">
        <v>5.2662037037037035E-3</v>
      </c>
      <c r="BP54" s="416">
        <v>5.6481481481481478E-3</v>
      </c>
      <c r="BQ54" s="424">
        <v>5.4050925925925924E-3</v>
      </c>
      <c r="BR54" s="521">
        <v>5.8796296296296296E-3</v>
      </c>
      <c r="BS54" s="521">
        <v>5.4976851851851853E-3</v>
      </c>
      <c r="BT54" s="521">
        <v>5.4166666666666669E-3</v>
      </c>
    </row>
    <row r="55" spans="1:72" ht="13.5" thickBot="1" x14ac:dyDescent="0.25">
      <c r="A55" s="302" t="s">
        <v>54</v>
      </c>
      <c r="B55" s="361">
        <f t="shared" si="4"/>
        <v>5.1273148164909998E-3</v>
      </c>
      <c r="C55" s="367">
        <f t="shared" si="1"/>
        <v>5.5671971450207631E-3</v>
      </c>
      <c r="D55" s="301">
        <f t="shared" si="2"/>
        <v>5.4886959876543212E-3</v>
      </c>
      <c r="E55" s="296">
        <v>5.9606481481749999E-3</v>
      </c>
      <c r="F55" s="251">
        <v>5.7638888902149998E-3</v>
      </c>
      <c r="G55" s="252">
        <v>5.6597222210260003E-3</v>
      </c>
      <c r="H55" s="22">
        <v>5.7060185172300004E-3</v>
      </c>
      <c r="I55" s="23">
        <v>5.3935185169390002E-3</v>
      </c>
      <c r="J55" s="24">
        <v>5.4166666668610001E-3</v>
      </c>
      <c r="K55" s="25">
        <v>5.636574074742E-3</v>
      </c>
      <c r="L55" s="26">
        <v>5.4629629630650002E-3</v>
      </c>
      <c r="M55" s="26">
        <v>5.4513888899239997E-3</v>
      </c>
      <c r="N55" s="27">
        <v>5.4050925937190004E-3</v>
      </c>
      <c r="O55" s="28">
        <v>5.6712962978050004E-3</v>
      </c>
      <c r="P55" s="29"/>
      <c r="Q55" s="30">
        <v>5.4166666668610001E-3</v>
      </c>
      <c r="R55" s="31">
        <v>5.787037036498E-3</v>
      </c>
      <c r="S55" s="32">
        <v>5.4745370362069999E-3</v>
      </c>
      <c r="T55" s="32">
        <v>6.0300925943009998E-3</v>
      </c>
      <c r="U55" s="33">
        <v>5.2662037051050001E-3</v>
      </c>
      <c r="V55" s="34">
        <v>5.6597222210260003E-3</v>
      </c>
      <c r="W55" s="35">
        <v>5.9837962980959997E-3</v>
      </c>
      <c r="X55" s="35">
        <v>5.6018518516789996E-3</v>
      </c>
      <c r="Y55" s="36">
        <v>5.30092592453E-3</v>
      </c>
      <c r="Z55" s="37">
        <v>5.4398148131440003E-3</v>
      </c>
      <c r="AA55" s="38">
        <v>5.4861111093489996E-3</v>
      </c>
      <c r="AB55" s="39">
        <v>5.4282407400019998E-3</v>
      </c>
      <c r="AC55" s="40">
        <v>5.370370370656E-3</v>
      </c>
      <c r="AD55" s="41">
        <v>6.1111111099309999E-3</v>
      </c>
      <c r="AE55" s="192"/>
      <c r="AF55" s="192">
        <v>5.4513888899239997E-3</v>
      </c>
      <c r="AG55" s="193">
        <v>5.3356481475929996E-3</v>
      </c>
      <c r="AH55" s="22">
        <v>5.6134259248210002E-3</v>
      </c>
      <c r="AI55" s="23"/>
      <c r="AJ55" s="23">
        <v>5.3356481475929996E-3</v>
      </c>
      <c r="AK55" s="24">
        <v>5.8217592595610004E-3</v>
      </c>
      <c r="AL55" s="37">
        <v>5.7638888902149998E-3</v>
      </c>
      <c r="AM55" s="39">
        <v>5.3240740744509999E-3</v>
      </c>
      <c r="AN55" s="39">
        <v>6.0648148137259997E-3</v>
      </c>
      <c r="AO55" s="40">
        <v>5.4050925937190004E-3</v>
      </c>
      <c r="AP55" s="194">
        <v>6.5046296294899997E-3</v>
      </c>
      <c r="AQ55" s="195">
        <v>5.3819444437979997E-3</v>
      </c>
      <c r="AR55" s="195"/>
      <c r="AS55" s="196">
        <v>5.3819444437979997E-3</v>
      </c>
      <c r="AT55" s="197">
        <v>5.3472222207350002E-3</v>
      </c>
      <c r="AU55" s="198">
        <v>6.3078703715290004E-3</v>
      </c>
      <c r="AV55" s="198">
        <v>5.4861111093489996E-3</v>
      </c>
      <c r="AW55" s="199">
        <v>5.1273148164909998E-3</v>
      </c>
      <c r="AX55" s="269">
        <v>5.370370370656E-3</v>
      </c>
      <c r="AY55" s="270">
        <v>5.7060185172300004E-3</v>
      </c>
      <c r="AZ55" s="270">
        <v>5.636574074742E-3</v>
      </c>
      <c r="BA55" s="271">
        <v>5.4513888899239997E-3</v>
      </c>
      <c r="BB55" s="200">
        <v>5.5208333333333333E-3</v>
      </c>
      <c r="BC55" s="201">
        <v>5.5439814814814822E-3</v>
      </c>
      <c r="BD55" s="201">
        <v>6.168981481481481E-3</v>
      </c>
      <c r="BE55" s="202">
        <v>5.4050925925925924E-3</v>
      </c>
      <c r="BF55" s="203">
        <v>5.3887731481481486E-3</v>
      </c>
      <c r="BG55" s="204">
        <v>5.3212962962962962E-3</v>
      </c>
      <c r="BH55" s="204">
        <v>5.7638888888888887E-3</v>
      </c>
      <c r="BI55" s="205"/>
      <c r="BJ55" s="310"/>
      <c r="BK55" s="311">
        <v>5.3935185185185188E-3</v>
      </c>
      <c r="BL55" s="311"/>
      <c r="BM55" s="397">
        <v>5.7060185185185191E-3</v>
      </c>
      <c r="BN55" s="404"/>
      <c r="BO55" s="418">
        <v>5.3240740740740748E-3</v>
      </c>
      <c r="BP55" s="416">
        <v>5.3935185185185188E-3</v>
      </c>
      <c r="BQ55" s="424">
        <v>5.2199074074074066E-3</v>
      </c>
      <c r="BR55" s="521">
        <v>5.7870370370370376E-3</v>
      </c>
      <c r="BS55" s="521">
        <v>5.1736111111111115E-3</v>
      </c>
      <c r="BT55" s="521">
        <v>5.2199074074074066E-3</v>
      </c>
    </row>
    <row r="56" spans="1:72" ht="13.5" thickBot="1" x14ac:dyDescent="0.25">
      <c r="A56" s="303" t="s">
        <v>55</v>
      </c>
      <c r="B56" s="361">
        <f t="shared" si="4"/>
        <v>4.9768518518518521E-3</v>
      </c>
      <c r="C56" s="367">
        <f t="shared" si="1"/>
        <v>5.3361553029139582E-3</v>
      </c>
      <c r="D56" s="301">
        <f t="shared" si="2"/>
        <v>5.2715029761904756E-3</v>
      </c>
      <c r="E56" s="297">
        <v>5.8680555557659997E-3</v>
      </c>
      <c r="F56" s="253">
        <v>5.150462962774E-3</v>
      </c>
      <c r="G56" s="254"/>
      <c r="H56" s="206">
        <v>5.2893518513880003E-3</v>
      </c>
      <c r="I56" s="207">
        <v>5.2546296283249999E-3</v>
      </c>
      <c r="J56" s="208">
        <v>5.2430555551840003E-3</v>
      </c>
      <c r="K56" s="209">
        <v>5.2083333321209999E-3</v>
      </c>
      <c r="L56" s="210">
        <v>5.3472222207350002E-3</v>
      </c>
      <c r="M56" s="210">
        <v>5.1273148164909998E-3</v>
      </c>
      <c r="N56" s="211">
        <v>5.3472222207350002E-3</v>
      </c>
      <c r="O56" s="212">
        <v>5.0694444435070004E-3</v>
      </c>
      <c r="P56" s="213"/>
      <c r="Q56" s="214"/>
      <c r="R56" s="215">
        <v>5.30092592453E-3</v>
      </c>
      <c r="S56" s="216">
        <v>5.2662037051050001E-3</v>
      </c>
      <c r="T56" s="216">
        <v>5.4513888899239997E-3</v>
      </c>
      <c r="U56" s="217">
        <v>5.2430555551840003E-3</v>
      </c>
      <c r="V56" s="218">
        <v>5.2777777782469998E-3</v>
      </c>
      <c r="W56" s="219">
        <v>5.30092592453E-3</v>
      </c>
      <c r="X56" s="219">
        <v>5.30092592453E-3</v>
      </c>
      <c r="Y56" s="220"/>
      <c r="Z56" s="221">
        <v>5.3472222207350002E-3</v>
      </c>
      <c r="AA56" s="222">
        <v>5.5324074091910001E-3</v>
      </c>
      <c r="AB56" s="223">
        <v>5.5324074091910001E-3</v>
      </c>
      <c r="AC56" s="224">
        <v>5.4166666668610001E-3</v>
      </c>
      <c r="AD56" s="225">
        <v>5.6481481478839997E-3</v>
      </c>
      <c r="AE56" s="226"/>
      <c r="AF56" s="226">
        <v>5.4745370362069999E-3</v>
      </c>
      <c r="AG56" s="227"/>
      <c r="AH56" s="206">
        <v>5.3125000013100002E-3</v>
      </c>
      <c r="AI56" s="207"/>
      <c r="AJ56" s="207">
        <v>5.1851851858369996E-3</v>
      </c>
      <c r="AK56" s="208">
        <v>5.6250000016010004E-3</v>
      </c>
      <c r="AL56" s="221">
        <v>6.00694444438E-3</v>
      </c>
      <c r="AM56" s="223">
        <v>5.3472222207350002E-3</v>
      </c>
      <c r="AN56" s="223">
        <v>5.10416666657E-3</v>
      </c>
      <c r="AO56" s="224">
        <v>5.1157407397109996E-3</v>
      </c>
      <c r="AP56" s="228">
        <v>5.9606481481749999E-3</v>
      </c>
      <c r="AQ56" s="229">
        <v>5.4166666668610001E-3</v>
      </c>
      <c r="AR56" s="229"/>
      <c r="AS56" s="230">
        <v>5.2430555551840003E-3</v>
      </c>
      <c r="AT56" s="231">
        <v>5.3125000013100002E-3</v>
      </c>
      <c r="AU56" s="232">
        <v>5.6597222210260003E-3</v>
      </c>
      <c r="AV56" s="232">
        <v>5.1157407397109996E-3</v>
      </c>
      <c r="AW56" s="233">
        <v>5.1851851858369996E-3</v>
      </c>
      <c r="AX56" s="272">
        <v>5.4861111093489996E-3</v>
      </c>
      <c r="AY56" s="273">
        <v>5.1736111126959999E-3</v>
      </c>
      <c r="AZ56" s="273">
        <v>5.1967592589790002E-3</v>
      </c>
      <c r="BA56" s="274">
        <v>5.2430555551840003E-3</v>
      </c>
      <c r="BB56" s="234">
        <v>5.6249999999999989E-3</v>
      </c>
      <c r="BC56" s="235">
        <v>4.9768518518518521E-3</v>
      </c>
      <c r="BD56" s="235"/>
      <c r="BE56" s="236">
        <v>5.208333333333333E-3</v>
      </c>
      <c r="BF56" s="237">
        <v>4.987731481481481E-3</v>
      </c>
      <c r="BG56" s="238">
        <v>5.4915509259259266E-3</v>
      </c>
      <c r="BH56" s="238">
        <v>5.5787037037037038E-3</v>
      </c>
      <c r="BI56" s="239"/>
      <c r="BJ56" s="312"/>
      <c r="BK56" s="313">
        <v>5.0925925925925921E-3</v>
      </c>
      <c r="BL56" s="313"/>
      <c r="BM56" s="398">
        <v>5.3240740740740748E-3</v>
      </c>
      <c r="BN56" s="433"/>
      <c r="BO56" s="419">
        <v>5.3587962962962964E-3</v>
      </c>
      <c r="BP56" s="430">
        <v>5.4976851851851853E-3</v>
      </c>
      <c r="BQ56" s="425">
        <v>5.0694444444444441E-3</v>
      </c>
      <c r="BR56" s="521">
        <v>5.185185185185185E-3</v>
      </c>
      <c r="BS56" s="521">
        <v>5.3125000000000004E-3</v>
      </c>
      <c r="BT56" s="521">
        <v>5.0925925925925921E-3</v>
      </c>
    </row>
    <row r="57" spans="1:72" ht="13.5" thickBot="1" x14ac:dyDescent="0.25">
      <c r="A57" s="300"/>
      <c r="B57" s="361"/>
      <c r="C57" s="367"/>
      <c r="D57" s="301"/>
      <c r="E57" s="296"/>
      <c r="F57" s="251"/>
      <c r="G57" s="252"/>
      <c r="H57" s="22"/>
      <c r="I57" s="23"/>
      <c r="J57" s="24"/>
      <c r="K57" s="25"/>
      <c r="L57" s="26"/>
      <c r="M57" s="26"/>
      <c r="N57" s="27"/>
      <c r="O57" s="28"/>
      <c r="P57" s="29"/>
      <c r="Q57" s="30"/>
      <c r="R57" s="31"/>
      <c r="S57" s="32"/>
      <c r="T57" s="32"/>
      <c r="U57" s="33"/>
      <c r="V57" s="34"/>
      <c r="W57" s="35"/>
      <c r="X57" s="35"/>
      <c r="Y57" s="36"/>
      <c r="Z57" s="37"/>
      <c r="AA57" s="38"/>
      <c r="AB57" s="39"/>
      <c r="AC57" s="40"/>
      <c r="AD57" s="41"/>
      <c r="AE57" s="192"/>
      <c r="AF57" s="192"/>
      <c r="AG57" s="193"/>
      <c r="AH57" s="22"/>
      <c r="AI57" s="23"/>
      <c r="AJ57" s="23"/>
      <c r="AK57" s="24"/>
      <c r="AL57" s="37"/>
      <c r="AM57" s="39"/>
      <c r="AN57" s="39"/>
      <c r="AO57" s="40"/>
      <c r="AP57" s="194"/>
      <c r="AQ57" s="195"/>
      <c r="AR57" s="195"/>
      <c r="AS57" s="196"/>
      <c r="AT57" s="197"/>
      <c r="AU57" s="198"/>
      <c r="AV57" s="198"/>
      <c r="AW57" s="199"/>
      <c r="AX57" s="269"/>
      <c r="AY57" s="270"/>
      <c r="AZ57" s="270"/>
      <c r="BA57" s="271"/>
      <c r="BB57" s="200"/>
      <c r="BC57" s="201"/>
      <c r="BD57" s="201"/>
      <c r="BE57" s="202"/>
      <c r="BF57" s="203"/>
      <c r="BG57" s="204"/>
      <c r="BH57" s="204"/>
      <c r="BI57" s="205"/>
      <c r="BJ57" s="310"/>
      <c r="BK57" s="311"/>
      <c r="BL57" s="311"/>
      <c r="BM57" s="397"/>
      <c r="BN57" s="404"/>
      <c r="BO57" s="401"/>
      <c r="BP57" s="407"/>
      <c r="BQ57" s="424"/>
      <c r="BR57" s="521"/>
      <c r="BS57" s="521"/>
      <c r="BT57" s="521"/>
    </row>
    <row r="58" spans="1:72" ht="13.5" thickBot="1" x14ac:dyDescent="0.25">
      <c r="A58" s="302" t="s">
        <v>56</v>
      </c>
      <c r="B58" s="361">
        <f t="shared" si="4"/>
        <v>4.6990740738689996E-3</v>
      </c>
      <c r="C58" s="367">
        <f t="shared" si="1"/>
        <v>4.9568602685624548E-3</v>
      </c>
      <c r="D58" s="301"/>
      <c r="E58" s="296">
        <v>5.4282407400019998E-3</v>
      </c>
      <c r="F58" s="251">
        <v>4.6990740738689996E-3</v>
      </c>
      <c r="G58" s="252">
        <v>4.7106481470110002E-3</v>
      </c>
      <c r="H58" s="22"/>
      <c r="I58" s="23"/>
      <c r="J58" s="24">
        <v>4.9074074086089998E-3</v>
      </c>
      <c r="K58" s="25">
        <v>4.9421296280339998E-3</v>
      </c>
      <c r="L58" s="26">
        <v>4.8379629624829999E-3</v>
      </c>
      <c r="M58" s="26">
        <v>4.8495370356249996E-3</v>
      </c>
      <c r="N58" s="27">
        <v>4.9768518510970002E-3</v>
      </c>
      <c r="O58" s="28">
        <v>5.034722220444E-3</v>
      </c>
      <c r="P58" s="29">
        <v>5.1620370359159997E-3</v>
      </c>
      <c r="Q58" s="30">
        <v>4.9768518510970002E-3</v>
      </c>
      <c r="R58" s="31"/>
      <c r="S58" s="32"/>
      <c r="T58" s="32"/>
      <c r="U58" s="33"/>
      <c r="V58" s="34"/>
      <c r="W58" s="35"/>
      <c r="X58" s="35"/>
      <c r="Y58" s="36"/>
      <c r="Z58" s="37"/>
      <c r="AA58" s="38"/>
      <c r="AB58" s="39"/>
      <c r="AC58" s="40"/>
      <c r="AD58" s="41"/>
      <c r="AE58" s="192"/>
      <c r="AF58" s="192"/>
      <c r="AG58" s="193"/>
      <c r="AH58" s="22"/>
      <c r="AI58" s="23"/>
      <c r="AJ58" s="23"/>
      <c r="AK58" s="24"/>
      <c r="AL58" s="37"/>
      <c r="AM58" s="39"/>
      <c r="AN58" s="39"/>
      <c r="AO58" s="40"/>
      <c r="AP58" s="194"/>
      <c r="AQ58" s="195"/>
      <c r="AR58" s="195"/>
      <c r="AS58" s="196"/>
      <c r="AT58" s="197"/>
      <c r="AU58" s="198"/>
      <c r="AV58" s="198"/>
      <c r="AW58" s="199"/>
      <c r="AX58" s="269"/>
      <c r="AY58" s="270"/>
      <c r="AZ58" s="270"/>
      <c r="BA58" s="271"/>
      <c r="BB58" s="200"/>
      <c r="BC58" s="201"/>
      <c r="BD58" s="201"/>
      <c r="BE58" s="202"/>
      <c r="BF58" s="203"/>
      <c r="BG58" s="204"/>
      <c r="BH58" s="204"/>
      <c r="BI58" s="205"/>
      <c r="BJ58" s="310"/>
      <c r="BK58" s="311"/>
      <c r="BL58" s="311"/>
      <c r="BM58" s="397"/>
      <c r="BN58" s="404"/>
      <c r="BO58" s="401"/>
      <c r="BP58" s="407"/>
      <c r="BQ58" s="424"/>
      <c r="BR58" s="521"/>
      <c r="BS58" s="521"/>
      <c r="BT58" s="521"/>
    </row>
    <row r="59" spans="1:72" ht="13.5" thickBot="1" x14ac:dyDescent="0.25">
      <c r="A59" s="302" t="s">
        <v>57</v>
      </c>
      <c r="B59" s="361">
        <f t="shared" si="4"/>
        <v>4.6064814814600003E-3</v>
      </c>
      <c r="C59" s="367">
        <f t="shared" si="1"/>
        <v>4.8067129628798473E-3</v>
      </c>
      <c r="D59" s="301">
        <f t="shared" si="2"/>
        <v>4.8283179012345682E-3</v>
      </c>
      <c r="E59" s="296"/>
      <c r="F59" s="251"/>
      <c r="G59" s="252">
        <v>4.8611111124049998E-3</v>
      </c>
      <c r="H59" s="22"/>
      <c r="I59" s="23"/>
      <c r="J59" s="24">
        <v>4.6064814814600003E-3</v>
      </c>
      <c r="K59" s="25">
        <v>5.0231481473020003E-3</v>
      </c>
      <c r="L59" s="26">
        <v>4.6527777776650004E-3</v>
      </c>
      <c r="M59" s="26">
        <v>4.7453703700739997E-3</v>
      </c>
      <c r="N59" s="27">
        <v>4.664351850806E-3</v>
      </c>
      <c r="O59" s="28">
        <v>4.7800925931370001E-3</v>
      </c>
      <c r="P59" s="29"/>
      <c r="Q59" s="30">
        <v>4.6412037045229998E-3</v>
      </c>
      <c r="R59" s="31">
        <v>4.953703704814E-3</v>
      </c>
      <c r="S59" s="32">
        <v>4.6759259275860002E-3</v>
      </c>
      <c r="T59" s="32">
        <v>4.9768518510970002E-3</v>
      </c>
      <c r="U59" s="33">
        <v>4.6064814814600003E-3</v>
      </c>
      <c r="V59" s="34"/>
      <c r="W59" s="35"/>
      <c r="X59" s="35"/>
      <c r="Y59" s="36">
        <v>4.7685185199950004E-3</v>
      </c>
      <c r="Z59" s="37"/>
      <c r="AA59" s="38"/>
      <c r="AB59" s="39"/>
      <c r="AC59" s="40">
        <v>4.7569444432160003E-3</v>
      </c>
      <c r="AD59" s="41"/>
      <c r="AE59" s="192"/>
      <c r="AF59" s="192"/>
      <c r="AG59" s="193">
        <v>4.7916666662789998E-3</v>
      </c>
      <c r="AH59" s="22"/>
      <c r="AI59" s="23"/>
      <c r="AJ59" s="23"/>
      <c r="AK59" s="24">
        <v>5.1851851858369996E-3</v>
      </c>
      <c r="AL59" s="37"/>
      <c r="AM59" s="39">
        <v>5.034722220444E-3</v>
      </c>
      <c r="AN59" s="39"/>
      <c r="AO59" s="40">
        <v>4.7800925931370001E-3</v>
      </c>
      <c r="AP59" s="194"/>
      <c r="AQ59" s="195"/>
      <c r="AR59" s="195"/>
      <c r="AS59" s="196">
        <v>4.7106481470110002E-3</v>
      </c>
      <c r="AT59" s="197"/>
      <c r="AU59" s="198">
        <v>5.1620370359159997E-3</v>
      </c>
      <c r="AV59" s="198">
        <v>4.7106481470110002E-3</v>
      </c>
      <c r="AW59" s="199">
        <v>4.7569444432160003E-3</v>
      </c>
      <c r="AX59" s="269"/>
      <c r="AY59" s="270"/>
      <c r="AZ59" s="270">
        <v>4.733796296932E-3</v>
      </c>
      <c r="BA59" s="271">
        <v>4.6527777776650004E-3</v>
      </c>
      <c r="BB59" s="200"/>
      <c r="BC59" s="201"/>
      <c r="BD59" s="201">
        <v>5.0231481481481481E-3</v>
      </c>
      <c r="BE59" s="202">
        <v>4.7222222222222223E-3</v>
      </c>
      <c r="BF59" s="203"/>
      <c r="BG59" s="204"/>
      <c r="BH59" s="204"/>
      <c r="BI59" s="205"/>
      <c r="BJ59" s="310"/>
      <c r="BK59" s="311"/>
      <c r="BL59" s="311"/>
      <c r="BM59" s="397">
        <v>5.0694444444444441E-3</v>
      </c>
      <c r="BN59" s="404"/>
      <c r="BO59" s="401"/>
      <c r="BP59" s="407"/>
      <c r="BQ59" s="424">
        <v>4.8842592592592592E-3</v>
      </c>
      <c r="BR59" s="521"/>
      <c r="BS59" s="521">
        <v>4.6064814814814814E-3</v>
      </c>
      <c r="BT59" s="521">
        <v>4.6643518518518518E-3</v>
      </c>
    </row>
    <row r="60" spans="1:72" ht="13.5" thickBot="1" x14ac:dyDescent="0.25">
      <c r="A60" s="302" t="s">
        <v>58</v>
      </c>
      <c r="B60" s="361">
        <f t="shared" si="4"/>
        <v>4.5949074083179997E-3</v>
      </c>
      <c r="C60" s="367">
        <f t="shared" si="1"/>
        <v>4.6823559674118893E-3</v>
      </c>
      <c r="D60" s="301"/>
      <c r="E60" s="296"/>
      <c r="F60" s="251">
        <v>4.6064814814600003E-3</v>
      </c>
      <c r="G60" s="252"/>
      <c r="H60" s="22"/>
      <c r="I60" s="23"/>
      <c r="J60" s="24">
        <v>4.618055554602E-3</v>
      </c>
      <c r="K60" s="25"/>
      <c r="L60" s="26">
        <v>4.5949074083179997E-3</v>
      </c>
      <c r="M60" s="26">
        <v>4.7106481470110002E-3</v>
      </c>
      <c r="N60" s="27">
        <v>4.6527777776650004E-3</v>
      </c>
      <c r="O60" s="28">
        <v>4.8611111124049998E-3</v>
      </c>
      <c r="P60" s="29">
        <v>4.733796296932E-3</v>
      </c>
      <c r="Q60" s="30">
        <v>4.6759259275860002E-3</v>
      </c>
      <c r="R60" s="31"/>
      <c r="S60" s="32">
        <v>4.687500000728E-3</v>
      </c>
      <c r="T60" s="32"/>
      <c r="U60" s="33"/>
      <c r="V60" s="34"/>
      <c r="W60" s="35"/>
      <c r="X60" s="35"/>
      <c r="Y60" s="36"/>
      <c r="Z60" s="37"/>
      <c r="AA60" s="38"/>
      <c r="AB60" s="39"/>
      <c r="AC60" s="40"/>
      <c r="AD60" s="41"/>
      <c r="AE60" s="192"/>
      <c r="AF60" s="192"/>
      <c r="AG60" s="193"/>
      <c r="AH60" s="22"/>
      <c r="AI60" s="23"/>
      <c r="AJ60" s="23"/>
      <c r="AK60" s="24"/>
      <c r="AL60" s="37"/>
      <c r="AM60" s="39"/>
      <c r="AN60" s="39"/>
      <c r="AO60" s="40"/>
      <c r="AP60" s="194"/>
      <c r="AQ60" s="195"/>
      <c r="AR60" s="195"/>
      <c r="AS60" s="196"/>
      <c r="AT60" s="197"/>
      <c r="AU60" s="198"/>
      <c r="AV60" s="198"/>
      <c r="AW60" s="199"/>
      <c r="AX60" s="269"/>
      <c r="AY60" s="270"/>
      <c r="AZ60" s="270"/>
      <c r="BA60" s="271"/>
      <c r="BB60" s="200"/>
      <c r="BC60" s="201"/>
      <c r="BD60" s="201"/>
      <c r="BE60" s="202"/>
      <c r="BF60" s="203"/>
      <c r="BG60" s="204"/>
      <c r="BH60" s="204"/>
      <c r="BI60" s="205"/>
      <c r="BJ60" s="310"/>
      <c r="BK60" s="311"/>
      <c r="BL60" s="311"/>
      <c r="BM60" s="397"/>
      <c r="BN60" s="404"/>
      <c r="BO60" s="401"/>
      <c r="BP60" s="407"/>
      <c r="BQ60" s="424"/>
      <c r="BR60" s="521"/>
      <c r="BS60" s="521"/>
      <c r="BT60" s="521"/>
    </row>
    <row r="61" spans="1:72" ht="13.5" thickBot="1" x14ac:dyDescent="0.25">
      <c r="A61" s="302" t="s">
        <v>59</v>
      </c>
      <c r="B61" s="361">
        <f t="shared" si="4"/>
        <v>4.386574074074074E-3</v>
      </c>
      <c r="C61" s="367">
        <f t="shared" si="1"/>
        <v>4.6350977363926833E-3</v>
      </c>
      <c r="D61" s="301">
        <f t="shared" si="2"/>
        <v>4.609911616161616E-3</v>
      </c>
      <c r="E61" s="296"/>
      <c r="F61" s="251"/>
      <c r="G61" s="252"/>
      <c r="H61" s="22">
        <v>4.39814814672E-3</v>
      </c>
      <c r="I61" s="23">
        <v>4.6759259275860002E-3</v>
      </c>
      <c r="J61" s="24">
        <v>4.6296296313810001E-3</v>
      </c>
      <c r="K61" s="25">
        <v>4.5254629621919997E-3</v>
      </c>
      <c r="L61" s="26"/>
      <c r="M61" s="26">
        <v>4.4444444429250001E-3</v>
      </c>
      <c r="N61" s="27"/>
      <c r="O61" s="28">
        <v>4.664351850806E-3</v>
      </c>
      <c r="P61" s="29"/>
      <c r="Q61" s="30">
        <v>4.467592592846E-3</v>
      </c>
      <c r="R61" s="31">
        <v>4.5717592583969999E-3</v>
      </c>
      <c r="S61" s="32">
        <v>4.4791666659879997E-3</v>
      </c>
      <c r="T61" s="32">
        <v>4.6296296313810001E-3</v>
      </c>
      <c r="U61" s="33">
        <v>4.4444444429250001E-3</v>
      </c>
      <c r="V61" s="34">
        <v>4.5833333315389996E-3</v>
      </c>
      <c r="W61" s="35">
        <v>4.5833333315389996E-3</v>
      </c>
      <c r="X61" s="35">
        <v>4.5833333315389996E-3</v>
      </c>
      <c r="Y61" s="36"/>
      <c r="Z61" s="37">
        <v>4.8263888893420002E-3</v>
      </c>
      <c r="AA61" s="38">
        <v>4.6527777776650004E-3</v>
      </c>
      <c r="AB61" s="39">
        <v>4.7222222237910004E-3</v>
      </c>
      <c r="AC61" s="40"/>
      <c r="AD61" s="41">
        <v>5.10416666657E-3</v>
      </c>
      <c r="AE61" s="192"/>
      <c r="AF61" s="192">
        <v>4.9884259242389999E-3</v>
      </c>
      <c r="AG61" s="193">
        <v>4.664351850806E-3</v>
      </c>
      <c r="AH61" s="22"/>
      <c r="AI61" s="23"/>
      <c r="AJ61" s="23">
        <v>4.5138888890510001E-3</v>
      </c>
      <c r="AK61" s="24"/>
      <c r="AL61" s="37">
        <v>4.953703704814E-3</v>
      </c>
      <c r="AM61" s="39"/>
      <c r="AN61" s="39">
        <v>4.5254629621919997E-3</v>
      </c>
      <c r="AO61" s="40">
        <v>4.5949074083179997E-3</v>
      </c>
      <c r="AP61" s="194">
        <v>5.034722220444E-3</v>
      </c>
      <c r="AQ61" s="195">
        <v>4.5833333315389996E-3</v>
      </c>
      <c r="AR61" s="195"/>
      <c r="AS61" s="196">
        <v>4.5717592583969999E-3</v>
      </c>
      <c r="AT61" s="197">
        <v>4.5486111121139997E-3</v>
      </c>
      <c r="AU61" s="198">
        <v>4.9652777779559997E-3</v>
      </c>
      <c r="AV61" s="198">
        <v>4.5138888890510001E-3</v>
      </c>
      <c r="AW61" s="199"/>
      <c r="AX61" s="269">
        <v>4.8148148161999997E-3</v>
      </c>
      <c r="AY61" s="270">
        <v>4.5138888890510001E-3</v>
      </c>
      <c r="AZ61" s="270">
        <v>4.4328703697829996E-3</v>
      </c>
      <c r="BA61" s="271">
        <v>4.664351850806E-3</v>
      </c>
      <c r="BB61" s="200"/>
      <c r="BC61" s="201">
        <v>4.5370370370370365E-3</v>
      </c>
      <c r="BD61" s="201">
        <v>4.8032407407407407E-3</v>
      </c>
      <c r="BE61" s="202">
        <v>4.5370370370370365E-3</v>
      </c>
      <c r="BF61" s="203">
        <v>4.5568287037037036E-3</v>
      </c>
      <c r="BG61" s="204">
        <v>4.6591435185185182E-3</v>
      </c>
      <c r="BH61" s="204"/>
      <c r="BI61" s="205"/>
      <c r="BJ61" s="310"/>
      <c r="BK61" s="311"/>
      <c r="BL61" s="311"/>
      <c r="BM61" s="397">
        <v>4.8726851851851856E-3</v>
      </c>
      <c r="BN61" s="404"/>
      <c r="BO61" s="418">
        <v>4.7106481481481478E-3</v>
      </c>
      <c r="BP61" s="416">
        <v>4.6412037037037038E-3</v>
      </c>
      <c r="BQ61" s="424">
        <v>4.5601851851851853E-3</v>
      </c>
      <c r="BR61" s="521"/>
      <c r="BS61" s="521">
        <v>4.386574074074074E-3</v>
      </c>
      <c r="BT61" s="521">
        <v>4.4444444444444444E-3</v>
      </c>
    </row>
    <row r="62" spans="1:72" ht="13.5" thickBot="1" x14ac:dyDescent="0.25">
      <c r="A62" s="302" t="s">
        <v>60</v>
      </c>
      <c r="B62" s="361">
        <f t="shared" si="4"/>
        <v>4.8958333318299997E-3</v>
      </c>
      <c r="C62" s="367">
        <f t="shared" si="1"/>
        <v>5.0144675924457495E-3</v>
      </c>
      <c r="D62" s="301"/>
      <c r="E62" s="296"/>
      <c r="F62" s="251"/>
      <c r="G62" s="252"/>
      <c r="H62" s="22"/>
      <c r="I62" s="23"/>
      <c r="J62" s="24">
        <v>4.8958333318299997E-3</v>
      </c>
      <c r="K62" s="25"/>
      <c r="L62" s="26"/>
      <c r="M62" s="26">
        <v>5.0115740741599997E-3</v>
      </c>
      <c r="N62" s="27">
        <v>4.9189814817510004E-3</v>
      </c>
      <c r="O62" s="28"/>
      <c r="P62" s="29"/>
      <c r="Q62" s="30"/>
      <c r="R62" s="31"/>
      <c r="S62" s="32"/>
      <c r="T62" s="32"/>
      <c r="U62" s="33"/>
      <c r="V62" s="34"/>
      <c r="W62" s="35"/>
      <c r="X62" s="35"/>
      <c r="Y62" s="36"/>
      <c r="Z62" s="37"/>
      <c r="AA62" s="38"/>
      <c r="AB62" s="39"/>
      <c r="AC62" s="40"/>
      <c r="AD62" s="41"/>
      <c r="AE62" s="192"/>
      <c r="AF62" s="192"/>
      <c r="AG62" s="193">
        <v>5.2314814820419997E-3</v>
      </c>
      <c r="AH62" s="22"/>
      <c r="AI62" s="23"/>
      <c r="AJ62" s="23"/>
      <c r="AK62" s="24"/>
      <c r="AL62" s="37"/>
      <c r="AM62" s="39"/>
      <c r="AN62" s="39"/>
      <c r="AO62" s="40"/>
      <c r="AP62" s="194"/>
      <c r="AQ62" s="195"/>
      <c r="AR62" s="195"/>
      <c r="AS62" s="196"/>
      <c r="AT62" s="197"/>
      <c r="AU62" s="198"/>
      <c r="AV62" s="198"/>
      <c r="AW62" s="199"/>
      <c r="AX62" s="269"/>
      <c r="AY62" s="270"/>
      <c r="AZ62" s="270"/>
      <c r="BA62" s="271"/>
      <c r="BB62" s="200"/>
      <c r="BC62" s="201"/>
      <c r="BD62" s="201"/>
      <c r="BE62" s="202"/>
      <c r="BF62" s="203"/>
      <c r="BG62" s="204"/>
      <c r="BH62" s="204"/>
      <c r="BI62" s="205"/>
      <c r="BJ62" s="310"/>
      <c r="BK62" s="311"/>
      <c r="BL62" s="311"/>
      <c r="BM62" s="397"/>
      <c r="BN62" s="404"/>
      <c r="BO62" s="401"/>
      <c r="BP62" s="407"/>
      <c r="BQ62" s="424"/>
      <c r="BR62" s="521"/>
      <c r="BS62" s="521"/>
      <c r="BT62" s="521"/>
    </row>
    <row r="63" spans="1:72" ht="13.5" thickBot="1" x14ac:dyDescent="0.25">
      <c r="A63" s="302" t="s">
        <v>61</v>
      </c>
      <c r="B63" s="361">
        <f t="shared" si="4"/>
        <v>4.7106481481481478E-3</v>
      </c>
      <c r="C63" s="367">
        <f t="shared" si="1"/>
        <v>4.9520502641933117E-3</v>
      </c>
      <c r="D63" s="301">
        <f t="shared" si="2"/>
        <v>4.8533950617283958E-3</v>
      </c>
      <c r="E63" s="296"/>
      <c r="F63" s="251"/>
      <c r="G63" s="252"/>
      <c r="H63" s="22"/>
      <c r="I63" s="23"/>
      <c r="J63" s="24"/>
      <c r="K63" s="25"/>
      <c r="L63" s="26">
        <v>4.9652777779559997E-3</v>
      </c>
      <c r="M63" s="26">
        <v>5.0578703703649999E-3</v>
      </c>
      <c r="N63" s="27">
        <v>4.8032407394200003E-3</v>
      </c>
      <c r="O63" s="28"/>
      <c r="P63" s="29"/>
      <c r="Q63" s="30"/>
      <c r="R63" s="31"/>
      <c r="S63" s="32"/>
      <c r="T63" s="32">
        <v>5.1157407397109996E-3</v>
      </c>
      <c r="U63" s="33">
        <v>5.0231481473020003E-3</v>
      </c>
      <c r="V63" s="34"/>
      <c r="W63" s="35"/>
      <c r="X63" s="35"/>
      <c r="Y63" s="36"/>
      <c r="Z63" s="37"/>
      <c r="AA63" s="38"/>
      <c r="AB63" s="39"/>
      <c r="AC63" s="40"/>
      <c r="AD63" s="41"/>
      <c r="AE63" s="192"/>
      <c r="AF63" s="192"/>
      <c r="AG63" s="193"/>
      <c r="AH63" s="22"/>
      <c r="AI63" s="23"/>
      <c r="AJ63" s="23"/>
      <c r="AK63" s="24">
        <v>5.150462962774E-3</v>
      </c>
      <c r="AL63" s="37"/>
      <c r="AM63" s="39"/>
      <c r="AN63" s="39"/>
      <c r="AO63" s="40"/>
      <c r="AP63" s="194"/>
      <c r="AQ63" s="195">
        <v>5.1157407397109996E-3</v>
      </c>
      <c r="AR63" s="195"/>
      <c r="AS63" s="196"/>
      <c r="AT63" s="197"/>
      <c r="AU63" s="198"/>
      <c r="AV63" s="198"/>
      <c r="AW63" s="199">
        <v>4.9768518510970002E-3</v>
      </c>
      <c r="AX63" s="269"/>
      <c r="AY63" s="270"/>
      <c r="AZ63" s="270"/>
      <c r="BA63" s="271"/>
      <c r="BB63" s="200"/>
      <c r="BC63" s="201"/>
      <c r="BD63" s="201"/>
      <c r="BE63" s="202">
        <v>4.7106481481481478E-3</v>
      </c>
      <c r="BF63" s="203"/>
      <c r="BG63" s="204"/>
      <c r="BH63" s="204"/>
      <c r="BI63" s="205"/>
      <c r="BJ63" s="310"/>
      <c r="BK63" s="311"/>
      <c r="BL63" s="311"/>
      <c r="BM63" s="397">
        <v>5.115740740740741E-3</v>
      </c>
      <c r="BN63" s="404"/>
      <c r="BO63" s="418">
        <v>4.8148148148148152E-3</v>
      </c>
      <c r="BP63" s="407"/>
      <c r="BQ63" s="424">
        <v>4.7916666666666672E-3</v>
      </c>
      <c r="BR63" s="521"/>
      <c r="BS63" s="521">
        <v>4.7569444444444447E-3</v>
      </c>
      <c r="BT63" s="521">
        <v>4.9305555555555552E-3</v>
      </c>
    </row>
    <row r="64" spans="1:72" ht="13.5" thickBot="1" x14ac:dyDescent="0.25">
      <c r="A64" s="302" t="s">
        <v>62</v>
      </c>
      <c r="B64" s="361">
        <f t="shared" si="4"/>
        <v>4.6064814814600003E-3</v>
      </c>
      <c r="C64" s="367">
        <f t="shared" si="1"/>
        <v>4.7482638892689995E-3</v>
      </c>
      <c r="D64" s="301"/>
      <c r="E64" s="296"/>
      <c r="F64" s="251">
        <v>4.8611111124049998E-3</v>
      </c>
      <c r="G64" s="252">
        <v>4.8611111124049998E-3</v>
      </c>
      <c r="H64" s="22"/>
      <c r="I64" s="23"/>
      <c r="J64" s="24"/>
      <c r="K64" s="25"/>
      <c r="L64" s="26"/>
      <c r="M64" s="26">
        <v>4.664351850806E-3</v>
      </c>
      <c r="N64" s="27">
        <v>4.6064814814600003E-3</v>
      </c>
      <c r="O64" s="28"/>
      <c r="P64" s="29"/>
      <c r="Q64" s="30"/>
      <c r="R64" s="31"/>
      <c r="S64" s="32"/>
      <c r="T64" s="32"/>
      <c r="U64" s="33"/>
      <c r="V64" s="34"/>
      <c r="W64" s="35"/>
      <c r="X64" s="35"/>
      <c r="Y64" s="36"/>
      <c r="Z64" s="37"/>
      <c r="AA64" s="38"/>
      <c r="AB64" s="39"/>
      <c r="AC64" s="40"/>
      <c r="AD64" s="41"/>
      <c r="AE64" s="192"/>
      <c r="AF64" s="192"/>
      <c r="AG64" s="193"/>
      <c r="AH64" s="22"/>
      <c r="AI64" s="23"/>
      <c r="AJ64" s="23"/>
      <c r="AK64" s="24"/>
      <c r="AL64" s="37"/>
      <c r="AM64" s="39"/>
      <c r="AN64" s="39"/>
      <c r="AO64" s="40"/>
      <c r="AP64" s="194"/>
      <c r="AQ64" s="195"/>
      <c r="AR64" s="195"/>
      <c r="AS64" s="196"/>
      <c r="AT64" s="197"/>
      <c r="AU64" s="198"/>
      <c r="AV64" s="198"/>
      <c r="AW64" s="199"/>
      <c r="AX64" s="269"/>
      <c r="AY64" s="270"/>
      <c r="AZ64" s="270"/>
      <c r="BA64" s="271"/>
      <c r="BB64" s="200"/>
      <c r="BC64" s="201"/>
      <c r="BD64" s="201"/>
      <c r="BE64" s="202"/>
      <c r="BF64" s="203"/>
      <c r="BG64" s="204"/>
      <c r="BH64" s="204"/>
      <c r="BI64" s="205"/>
      <c r="BJ64" s="310"/>
      <c r="BK64" s="311"/>
      <c r="BL64" s="311"/>
      <c r="BM64" s="397"/>
      <c r="BN64" s="404"/>
      <c r="BO64" s="428"/>
      <c r="BP64" s="407"/>
      <c r="BQ64" s="424"/>
      <c r="BR64" s="521"/>
      <c r="BS64" s="521"/>
      <c r="BT64" s="521"/>
    </row>
    <row r="65" spans="1:72" ht="13.5" thickBot="1" x14ac:dyDescent="0.25">
      <c r="A65" s="302" t="s">
        <v>63</v>
      </c>
      <c r="B65" s="361">
        <f t="shared" si="4"/>
        <v>4.5138888888888893E-3</v>
      </c>
      <c r="C65" s="367">
        <f t="shared" si="1"/>
        <v>4.7232286632501582E-3</v>
      </c>
      <c r="D65" s="301">
        <f t="shared" si="2"/>
        <v>4.7820216049382714E-3</v>
      </c>
      <c r="E65" s="296"/>
      <c r="F65" s="251">
        <v>4.5949074083179997E-3</v>
      </c>
      <c r="G65" s="252"/>
      <c r="H65" s="22">
        <v>4.5717592583969999E-3</v>
      </c>
      <c r="I65" s="23"/>
      <c r="J65" s="24"/>
      <c r="K65" s="25"/>
      <c r="L65" s="26">
        <v>4.7453703700739997E-3</v>
      </c>
      <c r="M65" s="26">
        <v>4.7453703700739997E-3</v>
      </c>
      <c r="N65" s="27">
        <v>4.7569444432160003E-3</v>
      </c>
      <c r="O65" s="28">
        <v>4.8726851855460003E-3</v>
      </c>
      <c r="P65" s="29"/>
      <c r="Q65" s="30">
        <v>4.7685185199950004E-3</v>
      </c>
      <c r="R65" s="31">
        <v>4.6064814814600003E-3</v>
      </c>
      <c r="S65" s="32"/>
      <c r="T65" s="32">
        <v>4.7569444432160003E-3</v>
      </c>
      <c r="U65" s="33">
        <v>4.5717592583969999E-3</v>
      </c>
      <c r="V65" s="34"/>
      <c r="W65" s="35">
        <v>4.5601851852550002E-3</v>
      </c>
      <c r="X65" s="35"/>
      <c r="Y65" s="36"/>
      <c r="Z65" s="37">
        <v>4.9768518510970002E-3</v>
      </c>
      <c r="AA65" s="38"/>
      <c r="AB65" s="39"/>
      <c r="AC65" s="40"/>
      <c r="AD65" s="41"/>
      <c r="AE65" s="192"/>
      <c r="AF65" s="192"/>
      <c r="AG65" s="193">
        <v>4.6990740738689996E-3</v>
      </c>
      <c r="AH65" s="22"/>
      <c r="AI65" s="23"/>
      <c r="AJ65" s="23"/>
      <c r="AK65" s="24"/>
      <c r="AL65" s="37"/>
      <c r="AM65" s="39">
        <v>4.5254629621919997E-3</v>
      </c>
      <c r="AN65" s="39"/>
      <c r="AO65" s="40"/>
      <c r="AP65" s="194"/>
      <c r="AQ65" s="195"/>
      <c r="AR65" s="195"/>
      <c r="AS65" s="196"/>
      <c r="AT65" s="197"/>
      <c r="AU65" s="198">
        <v>5.0578703703649999E-3</v>
      </c>
      <c r="AV65" s="198"/>
      <c r="AW65" s="199"/>
      <c r="AX65" s="269"/>
      <c r="AY65" s="270">
        <v>4.5486111121139997E-3</v>
      </c>
      <c r="AZ65" s="270">
        <v>4.5833333315389996E-3</v>
      </c>
      <c r="BA65" s="271"/>
      <c r="BB65" s="200"/>
      <c r="BC65" s="201"/>
      <c r="BD65" s="201">
        <v>4.8611111111111112E-3</v>
      </c>
      <c r="BE65" s="202">
        <v>4.8495370370370368E-3</v>
      </c>
      <c r="BF65" s="203"/>
      <c r="BG65" s="204"/>
      <c r="BH65" s="204"/>
      <c r="BI65" s="205"/>
      <c r="BJ65" s="310"/>
      <c r="BK65" s="311"/>
      <c r="BL65" s="311"/>
      <c r="BM65" s="397">
        <v>4.9537037037037041E-3</v>
      </c>
      <c r="BN65" s="404"/>
      <c r="BO65" s="401"/>
      <c r="BP65" s="416">
        <v>4.9652777777777777E-3</v>
      </c>
      <c r="BQ65" s="424"/>
      <c r="BR65" s="521"/>
      <c r="BS65" s="521">
        <v>4.5486111111111109E-3</v>
      </c>
      <c r="BT65" s="521">
        <v>4.5138888888888893E-3</v>
      </c>
    </row>
    <row r="66" spans="1:72" ht="13.5" thickBot="1" x14ac:dyDescent="0.25">
      <c r="A66" s="302" t="s">
        <v>64</v>
      </c>
      <c r="B66" s="361">
        <f t="shared" si="4"/>
        <v>5.2546296283249999E-3</v>
      </c>
      <c r="C66" s="367">
        <f t="shared" si="1"/>
        <v>5.5460858579449998E-3</v>
      </c>
      <c r="D66" s="301"/>
      <c r="E66" s="296"/>
      <c r="F66" s="251">
        <v>5.7523148134349996E-3</v>
      </c>
      <c r="G66" s="252">
        <v>5.5671296286160001E-3</v>
      </c>
      <c r="H66" s="22">
        <v>5.4861111093489996E-3</v>
      </c>
      <c r="I66" s="23">
        <v>5.7986111096399997E-3</v>
      </c>
      <c r="J66" s="24">
        <v>5.3472222207350002E-3</v>
      </c>
      <c r="K66" s="25">
        <v>5.520833332412E-3</v>
      </c>
      <c r="L66" s="26">
        <v>5.4513888899239997E-3</v>
      </c>
      <c r="M66" s="26"/>
      <c r="N66" s="27">
        <v>5.2546296283249999E-3</v>
      </c>
      <c r="O66" s="28">
        <v>5.5555555554750004E-3</v>
      </c>
      <c r="P66" s="29"/>
      <c r="Q66" s="30">
        <v>5.3240740744509999E-3</v>
      </c>
      <c r="R66" s="31"/>
      <c r="S66" s="32"/>
      <c r="T66" s="32"/>
      <c r="U66" s="33"/>
      <c r="V66" s="34"/>
      <c r="W66" s="35"/>
      <c r="X66" s="35"/>
      <c r="Y66" s="36"/>
      <c r="Z66" s="37"/>
      <c r="AA66" s="38"/>
      <c r="AB66" s="39"/>
      <c r="AC66" s="40"/>
      <c r="AD66" s="41"/>
      <c r="AE66" s="192"/>
      <c r="AF66" s="192"/>
      <c r="AG66" s="193"/>
      <c r="AH66" s="22"/>
      <c r="AI66" s="23"/>
      <c r="AJ66" s="23"/>
      <c r="AK66" s="24"/>
      <c r="AL66" s="37"/>
      <c r="AM66" s="39"/>
      <c r="AN66" s="39"/>
      <c r="AO66" s="40"/>
      <c r="AP66" s="194"/>
      <c r="AQ66" s="195"/>
      <c r="AR66" s="195"/>
      <c r="AS66" s="196"/>
      <c r="AT66" s="197"/>
      <c r="AU66" s="198">
        <v>5.9490740750330002E-3</v>
      </c>
      <c r="AV66" s="198"/>
      <c r="AW66" s="199"/>
      <c r="AX66" s="269"/>
      <c r="AY66" s="270"/>
      <c r="AZ66" s="270"/>
      <c r="BA66" s="271"/>
      <c r="BB66" s="200"/>
      <c r="BC66" s="201"/>
      <c r="BD66" s="201"/>
      <c r="BE66" s="202"/>
      <c r="BF66" s="203"/>
      <c r="BG66" s="204"/>
      <c r="BH66" s="204"/>
      <c r="BI66" s="205"/>
      <c r="BJ66" s="310"/>
      <c r="BK66" s="311"/>
      <c r="BL66" s="311"/>
      <c r="BM66" s="397"/>
      <c r="BN66" s="404"/>
      <c r="BO66" s="401"/>
      <c r="BP66" s="407"/>
      <c r="BQ66" s="424"/>
      <c r="BR66" s="521"/>
      <c r="BS66" s="521"/>
      <c r="BT66" s="521"/>
    </row>
    <row r="67" spans="1:72" ht="13.5" thickBot="1" x14ac:dyDescent="0.25">
      <c r="A67" s="302" t="s">
        <v>65</v>
      </c>
      <c r="B67" s="361">
        <f t="shared" si="4"/>
        <v>5.1273148148148146E-3</v>
      </c>
      <c r="C67" s="367">
        <f t="shared" si="1"/>
        <v>5.4353632478731624E-3</v>
      </c>
      <c r="D67" s="301">
        <f t="shared" si="2"/>
        <v>5.2976190476190467E-3</v>
      </c>
      <c r="E67" s="296">
        <v>6.3888888871589996E-3</v>
      </c>
      <c r="F67" s="251">
        <v>5.2546296283249999E-3</v>
      </c>
      <c r="G67" s="252">
        <v>5.2430555551840003E-3</v>
      </c>
      <c r="H67" s="22"/>
      <c r="I67" s="23">
        <v>5.3472222207350002E-3</v>
      </c>
      <c r="J67" s="24">
        <v>5.370370370656E-3</v>
      </c>
      <c r="K67" s="25">
        <v>5.4398148131440003E-3</v>
      </c>
      <c r="L67" s="26">
        <v>5.3240740744509999E-3</v>
      </c>
      <c r="M67" s="26">
        <v>5.4282407400019998E-3</v>
      </c>
      <c r="N67" s="27">
        <v>5.2430555551840003E-3</v>
      </c>
      <c r="O67" s="28">
        <v>5.5787037053960003E-3</v>
      </c>
      <c r="P67" s="29">
        <v>5.3356481475929996E-3</v>
      </c>
      <c r="Q67" s="30">
        <v>5.4050925937190004E-3</v>
      </c>
      <c r="R67" s="31">
        <v>5.8101851864189999E-3</v>
      </c>
      <c r="S67" s="32">
        <v>5.520833332412E-3</v>
      </c>
      <c r="T67" s="32">
        <v>5.6481481478839997E-3</v>
      </c>
      <c r="U67" s="33">
        <v>5.2777777782469998E-3</v>
      </c>
      <c r="V67" s="34">
        <v>5.3587962975140003E-3</v>
      </c>
      <c r="W67" s="35">
        <v>5.5787037053960003E-3</v>
      </c>
      <c r="X67" s="35">
        <v>5.6944444440889998E-3</v>
      </c>
      <c r="Y67" s="36">
        <v>5.3587962975140003E-3</v>
      </c>
      <c r="Z67" s="37"/>
      <c r="AA67" s="38"/>
      <c r="AB67" s="39"/>
      <c r="AC67" s="40">
        <v>5.1736111126959999E-3</v>
      </c>
      <c r="AD67" s="41">
        <v>6.1342592598519997E-3</v>
      </c>
      <c r="AE67" s="192"/>
      <c r="AF67" s="192">
        <v>5.6018518516789996E-3</v>
      </c>
      <c r="AG67" s="193">
        <v>5.4050925937190004E-3</v>
      </c>
      <c r="AH67" s="22">
        <v>5.4282407400019998E-3</v>
      </c>
      <c r="AI67" s="23"/>
      <c r="AJ67" s="23">
        <v>5.636574074742E-3</v>
      </c>
      <c r="AK67" s="24"/>
      <c r="AL67" s="37"/>
      <c r="AM67" s="39">
        <v>5.4861111093489996E-3</v>
      </c>
      <c r="AN67" s="39"/>
      <c r="AO67" s="40">
        <v>5.2314814820419997E-3</v>
      </c>
      <c r="AP67" s="194"/>
      <c r="AQ67" s="195"/>
      <c r="AR67" s="195"/>
      <c r="AS67" s="196">
        <v>5.3240740744509999E-3</v>
      </c>
      <c r="AT67" s="197"/>
      <c r="AU67" s="198"/>
      <c r="AV67" s="198"/>
      <c r="AW67" s="199">
        <v>5.2430555551840003E-3</v>
      </c>
      <c r="AX67" s="269"/>
      <c r="AY67" s="270">
        <v>5.370370370656E-3</v>
      </c>
      <c r="AZ67" s="270"/>
      <c r="BA67" s="271">
        <v>5.2546296283249999E-3</v>
      </c>
      <c r="BB67" s="200"/>
      <c r="BC67" s="201">
        <v>5.2199074074074066E-3</v>
      </c>
      <c r="BD67" s="201"/>
      <c r="BE67" s="202">
        <v>5.208333333333333E-3</v>
      </c>
      <c r="BF67" s="203"/>
      <c r="BG67" s="204"/>
      <c r="BH67" s="204"/>
      <c r="BI67" s="205"/>
      <c r="BJ67" s="310"/>
      <c r="BK67" s="311"/>
      <c r="BL67" s="311"/>
      <c r="BM67" s="397">
        <v>5.5439814814814822E-3</v>
      </c>
      <c r="BN67" s="404"/>
      <c r="BO67" s="418">
        <v>5.4861111111111117E-3</v>
      </c>
      <c r="BP67" s="407"/>
      <c r="BQ67" s="424">
        <v>5.37037037037037E-3</v>
      </c>
      <c r="BR67" s="521"/>
      <c r="BS67" s="521">
        <v>5.1273148148148146E-3</v>
      </c>
      <c r="BT67" s="521">
        <v>5.1273148148148146E-3</v>
      </c>
    </row>
    <row r="68" spans="1:72" ht="13.5" thickBot="1" x14ac:dyDescent="0.25">
      <c r="A68" s="302" t="s">
        <v>66</v>
      </c>
      <c r="B68" s="361">
        <f t="shared" si="4"/>
        <v>5.0925925934280003E-3</v>
      </c>
      <c r="C68" s="367">
        <f t="shared" si="1"/>
        <v>5.2681327160826671E-3</v>
      </c>
      <c r="D68" s="301"/>
      <c r="E68" s="296"/>
      <c r="F68" s="251"/>
      <c r="G68" s="252">
        <v>5.150462962774E-3</v>
      </c>
      <c r="H68" s="22"/>
      <c r="I68" s="23">
        <v>5.2430555551840003E-3</v>
      </c>
      <c r="J68" s="24"/>
      <c r="K68" s="25">
        <v>5.4861111093489996E-3</v>
      </c>
      <c r="L68" s="26"/>
      <c r="M68" s="26">
        <v>5.4050925937190004E-3</v>
      </c>
      <c r="N68" s="27">
        <v>5.0925925934280003E-3</v>
      </c>
      <c r="O68" s="28"/>
      <c r="P68" s="29"/>
      <c r="Q68" s="30">
        <v>5.2314814820419997E-3</v>
      </c>
      <c r="R68" s="31"/>
      <c r="S68" s="32"/>
      <c r="T68" s="32"/>
      <c r="U68" s="33"/>
      <c r="V68" s="34"/>
      <c r="W68" s="35"/>
      <c r="X68" s="35"/>
      <c r="Y68" s="36"/>
      <c r="Z68" s="37"/>
      <c r="AA68" s="38"/>
      <c r="AB68" s="39"/>
      <c r="AC68" s="40"/>
      <c r="AD68" s="41"/>
      <c r="AE68" s="192"/>
      <c r="AF68" s="192"/>
      <c r="AG68" s="193"/>
      <c r="AH68" s="22"/>
      <c r="AI68" s="23"/>
      <c r="AJ68" s="23"/>
      <c r="AK68" s="24"/>
      <c r="AL68" s="37"/>
      <c r="AM68" s="39"/>
      <c r="AN68" s="39"/>
      <c r="AO68" s="40"/>
      <c r="AP68" s="194"/>
      <c r="AQ68" s="195"/>
      <c r="AR68" s="195"/>
      <c r="AS68" s="196"/>
      <c r="AT68" s="197"/>
      <c r="AU68" s="198"/>
      <c r="AV68" s="198"/>
      <c r="AW68" s="199"/>
      <c r="AX68" s="269"/>
      <c r="AY68" s="270"/>
      <c r="AZ68" s="270"/>
      <c r="BA68" s="271"/>
      <c r="BB68" s="200"/>
      <c r="BC68" s="201"/>
      <c r="BD68" s="201"/>
      <c r="BE68" s="202"/>
      <c r="BF68" s="203"/>
      <c r="BG68" s="204"/>
      <c r="BH68" s="204"/>
      <c r="BI68" s="205"/>
      <c r="BJ68" s="310"/>
      <c r="BK68" s="311"/>
      <c r="BL68" s="311"/>
      <c r="BM68" s="397"/>
      <c r="BN68" s="404"/>
      <c r="BO68" s="401"/>
      <c r="BP68" s="407"/>
      <c r="BQ68" s="424"/>
      <c r="BR68" s="521"/>
      <c r="BS68" s="521"/>
      <c r="BT68" s="521"/>
    </row>
    <row r="69" spans="1:72" ht="13.5" thickBot="1" x14ac:dyDescent="0.25">
      <c r="A69" s="302" t="s">
        <v>67</v>
      </c>
      <c r="B69" s="361">
        <f t="shared" si="4"/>
        <v>4.7106481470110002E-3</v>
      </c>
      <c r="C69" s="367">
        <f t="shared" ref="C69:C94" si="5">AVERAGE(E69:BT69)</f>
        <v>5.1402247296841435E-3</v>
      </c>
      <c r="D69" s="301">
        <f t="shared" ref="D69:D94" si="6">AVERAGE(BB69:BT69)</f>
        <v>5.0770138888888896E-3</v>
      </c>
      <c r="E69" s="296">
        <v>5.4398148131440003E-3</v>
      </c>
      <c r="F69" s="251">
        <v>5.1157407397109996E-3</v>
      </c>
      <c r="G69" s="252"/>
      <c r="H69" s="22">
        <v>4.884259258688E-3</v>
      </c>
      <c r="I69" s="23"/>
      <c r="J69" s="24">
        <v>5.0925925934280003E-3</v>
      </c>
      <c r="K69" s="25">
        <v>5.0462962972230001E-3</v>
      </c>
      <c r="L69" s="26">
        <v>5.0810185202859997E-3</v>
      </c>
      <c r="M69" s="26">
        <v>4.7106481470110002E-3</v>
      </c>
      <c r="N69" s="27">
        <v>5.1388888896330004E-3</v>
      </c>
      <c r="O69" s="28"/>
      <c r="P69" s="29"/>
      <c r="Q69" s="30">
        <v>5.4166666668610001E-3</v>
      </c>
      <c r="R69" s="31">
        <v>4.9884259242389999E-3</v>
      </c>
      <c r="S69" s="32">
        <v>5.2662037051050001E-3</v>
      </c>
      <c r="T69" s="32">
        <v>5.2546296283249999E-3</v>
      </c>
      <c r="U69" s="33">
        <v>5.2083333321209999E-3</v>
      </c>
      <c r="V69" s="34">
        <v>4.8379629624829999E-3</v>
      </c>
      <c r="W69" s="35">
        <v>5.30092592453E-3</v>
      </c>
      <c r="X69" s="35"/>
      <c r="Y69" s="36">
        <v>5.30092592453E-3</v>
      </c>
      <c r="Z69" s="37">
        <v>5.0462962972230001E-3</v>
      </c>
      <c r="AA69" s="38">
        <v>5.1620370359159997E-3</v>
      </c>
      <c r="AB69" s="39">
        <v>5.0462962972230001E-3</v>
      </c>
      <c r="AC69" s="40">
        <v>5.2546296283249999E-3</v>
      </c>
      <c r="AD69" s="41">
        <v>5.4166666668610001E-3</v>
      </c>
      <c r="AE69" s="192"/>
      <c r="AF69" s="192">
        <v>5.0578703703649999E-3</v>
      </c>
      <c r="AG69" s="193">
        <v>5.4398148131440003E-3</v>
      </c>
      <c r="AH69" s="22">
        <v>5.034722220444E-3</v>
      </c>
      <c r="AI69" s="23"/>
      <c r="AJ69" s="23">
        <v>5.0462962972230001E-3</v>
      </c>
      <c r="AK69" s="24"/>
      <c r="AL69" s="37">
        <v>5.3819444437979997E-3</v>
      </c>
      <c r="AM69" s="39">
        <v>4.9884259242389999E-3</v>
      </c>
      <c r="AN69" s="39">
        <v>4.9652777779559997E-3</v>
      </c>
      <c r="AO69" s="40">
        <v>5.0925925934280003E-3</v>
      </c>
      <c r="AP69" s="194">
        <v>5.8449074058439998E-3</v>
      </c>
      <c r="AQ69" s="195">
        <v>5.1851851858369996E-3</v>
      </c>
      <c r="AR69" s="195"/>
      <c r="AS69" s="196">
        <v>5.1157407397109996E-3</v>
      </c>
      <c r="AT69" s="197">
        <v>5.0925925934280003E-3</v>
      </c>
      <c r="AU69" s="198">
        <v>5.3472222207350002E-3</v>
      </c>
      <c r="AV69" s="198"/>
      <c r="AW69" s="199">
        <v>5.1967592589790002E-3</v>
      </c>
      <c r="AX69" s="269">
        <v>5.4050925937190004E-3</v>
      </c>
      <c r="AY69" s="270"/>
      <c r="AZ69" s="270">
        <v>4.7685185199950004E-3</v>
      </c>
      <c r="BA69" s="271">
        <v>4.9884259242389999E-3</v>
      </c>
      <c r="BB69" s="200"/>
      <c r="BC69" s="201">
        <v>5.0231481481481481E-3</v>
      </c>
      <c r="BD69" s="201">
        <v>5.3587962962962964E-3</v>
      </c>
      <c r="BE69" s="202">
        <v>5.0810185185185186E-3</v>
      </c>
      <c r="BF69" s="203"/>
      <c r="BG69" s="204">
        <v>5.0641203703703707E-3</v>
      </c>
      <c r="BH69" s="204"/>
      <c r="BI69" s="205"/>
      <c r="BJ69" s="310"/>
      <c r="BK69" s="311"/>
      <c r="BL69" s="311"/>
      <c r="BM69" s="397">
        <v>5.3240740740740748E-3</v>
      </c>
      <c r="BN69" s="404"/>
      <c r="BO69" s="418">
        <v>4.8495370370370368E-3</v>
      </c>
      <c r="BP69" s="416">
        <v>5.4282407407407404E-3</v>
      </c>
      <c r="BQ69" s="424">
        <v>5.115740740740741E-3</v>
      </c>
      <c r="BR69" s="521"/>
      <c r="BS69" s="521">
        <v>4.7800925925925919E-3</v>
      </c>
      <c r="BT69" s="521">
        <v>4.7453703703703703E-3</v>
      </c>
    </row>
    <row r="70" spans="1:72" ht="13.5" thickBot="1" x14ac:dyDescent="0.25">
      <c r="A70" s="302" t="s">
        <v>68</v>
      </c>
      <c r="B70" s="361">
        <f t="shared" si="4"/>
        <v>0</v>
      </c>
      <c r="C70" s="367"/>
      <c r="D70" s="301"/>
      <c r="E70" s="296"/>
      <c r="F70" s="251"/>
      <c r="G70" s="252"/>
      <c r="H70" s="22"/>
      <c r="I70" s="23"/>
      <c r="J70" s="24"/>
      <c r="K70" s="25"/>
      <c r="L70" s="26"/>
      <c r="M70" s="26"/>
      <c r="N70" s="27"/>
      <c r="O70" s="28"/>
      <c r="P70" s="29"/>
      <c r="Q70" s="30"/>
      <c r="R70" s="31"/>
      <c r="S70" s="32"/>
      <c r="T70" s="32"/>
      <c r="U70" s="33"/>
      <c r="V70" s="34"/>
      <c r="W70" s="35"/>
      <c r="X70" s="35"/>
      <c r="Y70" s="36"/>
      <c r="Z70" s="37"/>
      <c r="AA70" s="38"/>
      <c r="AB70" s="39"/>
      <c r="AC70" s="40"/>
      <c r="AD70" s="41"/>
      <c r="AE70" s="192"/>
      <c r="AF70" s="192"/>
      <c r="AG70" s="193"/>
      <c r="AH70" s="22"/>
      <c r="AI70" s="23"/>
      <c r="AJ70" s="23"/>
      <c r="AK70" s="24"/>
      <c r="AL70" s="37"/>
      <c r="AM70" s="39"/>
      <c r="AN70" s="39"/>
      <c r="AO70" s="40"/>
      <c r="AP70" s="194"/>
      <c r="AQ70" s="195"/>
      <c r="AR70" s="195"/>
      <c r="AS70" s="196"/>
      <c r="AT70" s="197"/>
      <c r="AU70" s="198"/>
      <c r="AV70" s="198"/>
      <c r="AW70" s="199"/>
      <c r="AX70" s="269"/>
      <c r="AY70" s="270"/>
      <c r="AZ70" s="270"/>
      <c r="BA70" s="271"/>
      <c r="BB70" s="200"/>
      <c r="BC70" s="201"/>
      <c r="BD70" s="201"/>
      <c r="BE70" s="202"/>
      <c r="BF70" s="203"/>
      <c r="BG70" s="204"/>
      <c r="BH70" s="204"/>
      <c r="BI70" s="205"/>
      <c r="BJ70" s="310"/>
      <c r="BK70" s="311"/>
      <c r="BL70" s="311"/>
      <c r="BM70" s="397"/>
      <c r="BN70" s="404"/>
      <c r="BO70" s="401"/>
      <c r="BP70" s="407"/>
      <c r="BQ70" s="424"/>
      <c r="BR70" s="521"/>
      <c r="BS70" s="521"/>
      <c r="BT70" s="521"/>
    </row>
    <row r="71" spans="1:72" ht="13.5" thickBot="1" x14ac:dyDescent="0.25">
      <c r="A71" s="302" t="s">
        <v>69</v>
      </c>
      <c r="B71" s="361">
        <f t="shared" si="4"/>
        <v>5.162037037037037E-3</v>
      </c>
      <c r="C71" s="367">
        <f t="shared" si="5"/>
        <v>5.5328703704921409E-3</v>
      </c>
      <c r="D71" s="301">
        <f t="shared" si="6"/>
        <v>5.5522119341563786E-3</v>
      </c>
      <c r="E71" s="296"/>
      <c r="F71" s="251"/>
      <c r="G71" s="252"/>
      <c r="H71" s="22"/>
      <c r="I71" s="23"/>
      <c r="J71" s="24"/>
      <c r="K71" s="25"/>
      <c r="L71" s="26"/>
      <c r="M71" s="26"/>
      <c r="N71" s="27">
        <v>5.3587962975140003E-3</v>
      </c>
      <c r="O71" s="28"/>
      <c r="P71" s="29"/>
      <c r="Q71" s="30"/>
      <c r="R71" s="31"/>
      <c r="S71" s="32"/>
      <c r="T71" s="32"/>
      <c r="U71" s="33"/>
      <c r="V71" s="34"/>
      <c r="W71" s="35"/>
      <c r="X71" s="35"/>
      <c r="Y71" s="36"/>
      <c r="Z71" s="37"/>
      <c r="AA71" s="38"/>
      <c r="AB71" s="39"/>
      <c r="AC71" s="40"/>
      <c r="AD71" s="41"/>
      <c r="AE71" s="192"/>
      <c r="AF71" s="192"/>
      <c r="AG71" s="193"/>
      <c r="AH71" s="22"/>
      <c r="AI71" s="23"/>
      <c r="AJ71" s="23"/>
      <c r="AK71" s="24"/>
      <c r="AL71" s="37"/>
      <c r="AM71" s="39"/>
      <c r="AN71" s="39"/>
      <c r="AO71" s="40"/>
      <c r="AP71" s="194"/>
      <c r="AQ71" s="195"/>
      <c r="AR71" s="195"/>
      <c r="AS71" s="196"/>
      <c r="AT71" s="197"/>
      <c r="AU71" s="198"/>
      <c r="AV71" s="198"/>
      <c r="AW71" s="199"/>
      <c r="AX71" s="269"/>
      <c r="AY71" s="270"/>
      <c r="AZ71" s="270"/>
      <c r="BA71" s="271"/>
      <c r="BB71" s="200"/>
      <c r="BC71" s="201"/>
      <c r="BD71" s="201"/>
      <c r="BE71" s="202"/>
      <c r="BF71" s="203"/>
      <c r="BG71" s="204"/>
      <c r="BH71" s="204"/>
      <c r="BI71" s="205"/>
      <c r="BJ71" s="310">
        <v>5.6403935185185194E-3</v>
      </c>
      <c r="BK71" s="311">
        <v>6.5129629629629626E-3</v>
      </c>
      <c r="BL71" s="311"/>
      <c r="BM71" s="397">
        <v>5.6521990740740734E-3</v>
      </c>
      <c r="BN71" s="404"/>
      <c r="BO71" s="418">
        <v>5.4050925925925924E-3</v>
      </c>
      <c r="BP71" s="416">
        <v>5.4976851851851853E-3</v>
      </c>
      <c r="BQ71" s="424">
        <v>5.4861111111111117E-3</v>
      </c>
      <c r="BR71" s="521">
        <v>5.37037037037037E-3</v>
      </c>
      <c r="BS71" s="521">
        <v>5.2430555555555555E-3</v>
      </c>
      <c r="BT71" s="521">
        <v>5.162037037037037E-3</v>
      </c>
    </row>
    <row r="72" spans="1:72" ht="13.5" thickBot="1" x14ac:dyDescent="0.25">
      <c r="A72" s="302" t="s">
        <v>105</v>
      </c>
      <c r="B72" s="361">
        <f t="shared" si="4"/>
        <v>5.1273148148148146E-3</v>
      </c>
      <c r="C72" s="367">
        <f t="shared" si="5"/>
        <v>5.6155992798353907E-3</v>
      </c>
      <c r="D72" s="301">
        <f t="shared" si="6"/>
        <v>5.6155992798353907E-3</v>
      </c>
      <c r="E72" s="296"/>
      <c r="F72" s="251"/>
      <c r="G72" s="252"/>
      <c r="H72" s="22"/>
      <c r="I72" s="23"/>
      <c r="J72" s="24"/>
      <c r="K72" s="25"/>
      <c r="L72" s="26"/>
      <c r="M72" s="26"/>
      <c r="N72" s="27"/>
      <c r="O72" s="28"/>
      <c r="P72" s="29"/>
      <c r="Q72" s="30"/>
      <c r="R72" s="31"/>
      <c r="S72" s="32"/>
      <c r="T72" s="32"/>
      <c r="U72" s="33"/>
      <c r="V72" s="34"/>
      <c r="W72" s="35"/>
      <c r="X72" s="35"/>
      <c r="Y72" s="36"/>
      <c r="Z72" s="37"/>
      <c r="AA72" s="38"/>
      <c r="AB72" s="39"/>
      <c r="AC72" s="40"/>
      <c r="AD72" s="41"/>
      <c r="AE72" s="192"/>
      <c r="AF72" s="192"/>
      <c r="AG72" s="193"/>
      <c r="AH72" s="22"/>
      <c r="AI72" s="23"/>
      <c r="AJ72" s="23"/>
      <c r="AK72" s="24"/>
      <c r="AL72" s="37"/>
      <c r="AM72" s="39"/>
      <c r="AN72" s="39"/>
      <c r="AO72" s="40"/>
      <c r="AP72" s="194"/>
      <c r="AQ72" s="195"/>
      <c r="AR72" s="195"/>
      <c r="AS72" s="196"/>
      <c r="AT72" s="197"/>
      <c r="AU72" s="198"/>
      <c r="AV72" s="198"/>
      <c r="AW72" s="199"/>
      <c r="AX72" s="269"/>
      <c r="AY72" s="270"/>
      <c r="AZ72" s="270"/>
      <c r="BA72" s="271"/>
      <c r="BB72" s="200"/>
      <c r="BC72" s="201"/>
      <c r="BD72" s="201"/>
      <c r="BE72" s="202"/>
      <c r="BF72" s="203"/>
      <c r="BG72" s="204"/>
      <c r="BH72" s="204"/>
      <c r="BI72" s="205"/>
      <c r="BJ72" s="310">
        <v>5.9539351851851845E-3</v>
      </c>
      <c r="BK72" s="311">
        <v>6.5469907407407412E-3</v>
      </c>
      <c r="BL72" s="311">
        <v>5.9931712962962959E-3</v>
      </c>
      <c r="BM72" s="397">
        <v>5.8888888888888888E-3</v>
      </c>
      <c r="BN72" s="404"/>
      <c r="BO72" s="418">
        <v>5.3935185185185188E-3</v>
      </c>
      <c r="BP72" s="416">
        <v>5.2546296296296299E-3</v>
      </c>
      <c r="BQ72" s="424">
        <v>5.2199074074074066E-3</v>
      </c>
      <c r="BR72" s="521"/>
      <c r="BS72" s="521">
        <v>5.162037037037037E-3</v>
      </c>
      <c r="BT72" s="521">
        <v>5.1273148148148146E-3</v>
      </c>
    </row>
    <row r="73" spans="1:72" ht="13.5" thickBot="1" x14ac:dyDescent="0.25">
      <c r="A73" s="302" t="s">
        <v>70</v>
      </c>
      <c r="B73" s="361">
        <f t="shared" si="4"/>
        <v>5.1388888896330004E-3</v>
      </c>
      <c r="C73" s="367">
        <f t="shared" si="5"/>
        <v>5.2546296295379992E-3</v>
      </c>
      <c r="D73" s="301"/>
      <c r="E73" s="296"/>
      <c r="F73" s="251">
        <v>5.1388888896330004E-3</v>
      </c>
      <c r="G73" s="252">
        <v>5.2314814820419997E-3</v>
      </c>
      <c r="H73" s="22"/>
      <c r="I73" s="23"/>
      <c r="J73" s="24"/>
      <c r="K73" s="25"/>
      <c r="L73" s="26"/>
      <c r="M73" s="26"/>
      <c r="N73" s="27"/>
      <c r="O73" s="28"/>
      <c r="P73" s="29"/>
      <c r="Q73" s="30">
        <v>5.3935185169390002E-3</v>
      </c>
      <c r="R73" s="31"/>
      <c r="S73" s="32"/>
      <c r="T73" s="32"/>
      <c r="U73" s="33"/>
      <c r="V73" s="34"/>
      <c r="W73" s="35"/>
      <c r="X73" s="35"/>
      <c r="Y73" s="36"/>
      <c r="Z73" s="37"/>
      <c r="AA73" s="38"/>
      <c r="AB73" s="39"/>
      <c r="AC73" s="40"/>
      <c r="AD73" s="41"/>
      <c r="AE73" s="192"/>
      <c r="AF73" s="192"/>
      <c r="AG73" s="193"/>
      <c r="AH73" s="22"/>
      <c r="AI73" s="23"/>
      <c r="AJ73" s="23"/>
      <c r="AK73" s="24"/>
      <c r="AL73" s="37"/>
      <c r="AM73" s="39"/>
      <c r="AN73" s="39"/>
      <c r="AO73" s="40"/>
      <c r="AP73" s="194"/>
      <c r="AQ73" s="195"/>
      <c r="AR73" s="195"/>
      <c r="AS73" s="196"/>
      <c r="AT73" s="197"/>
      <c r="AU73" s="198"/>
      <c r="AV73" s="198"/>
      <c r="AW73" s="199"/>
      <c r="AX73" s="269"/>
      <c r="AY73" s="270"/>
      <c r="AZ73" s="270"/>
      <c r="BA73" s="271"/>
      <c r="BB73" s="200"/>
      <c r="BC73" s="201"/>
      <c r="BD73" s="201"/>
      <c r="BE73" s="202"/>
      <c r="BF73" s="203"/>
      <c r="BG73" s="204"/>
      <c r="BH73" s="204"/>
      <c r="BI73" s="205"/>
      <c r="BJ73" s="310"/>
      <c r="BK73" s="311"/>
      <c r="BL73" s="311"/>
      <c r="BM73" s="397"/>
      <c r="BN73" s="404"/>
      <c r="BO73" s="401"/>
      <c r="BP73" s="407"/>
      <c r="BQ73" s="424"/>
      <c r="BR73" s="521"/>
      <c r="BS73" s="521"/>
      <c r="BT73" s="521"/>
    </row>
    <row r="74" spans="1:72" ht="13.5" thickBot="1" x14ac:dyDescent="0.25">
      <c r="A74" s="303" t="s">
        <v>71</v>
      </c>
      <c r="B74" s="361">
        <f t="shared" si="4"/>
        <v>4.9189814817510004E-3</v>
      </c>
      <c r="C74" s="367">
        <f t="shared" si="5"/>
        <v>5.3206018521444621E-3</v>
      </c>
      <c r="D74" s="301">
        <f t="shared" si="6"/>
        <v>5.2835648148148156E-3</v>
      </c>
      <c r="E74" s="297"/>
      <c r="F74" s="253"/>
      <c r="G74" s="254"/>
      <c r="H74" s="206"/>
      <c r="I74" s="207"/>
      <c r="J74" s="208"/>
      <c r="K74" s="209"/>
      <c r="L74" s="210"/>
      <c r="M74" s="210">
        <v>4.9189814817510004E-3</v>
      </c>
      <c r="N74" s="211"/>
      <c r="O74" s="212"/>
      <c r="P74" s="213"/>
      <c r="Q74" s="214"/>
      <c r="R74" s="215"/>
      <c r="S74" s="216"/>
      <c r="T74" s="216">
        <v>5.5787037053960003E-3</v>
      </c>
      <c r="U74" s="217"/>
      <c r="V74" s="218"/>
      <c r="W74" s="219">
        <v>4.9884259242389999E-3</v>
      </c>
      <c r="X74" s="219"/>
      <c r="Y74" s="220"/>
      <c r="Z74" s="221"/>
      <c r="AA74" s="222"/>
      <c r="AB74" s="223"/>
      <c r="AC74" s="224"/>
      <c r="AD74" s="225">
        <v>5.6712962978050004E-3</v>
      </c>
      <c r="AE74" s="226"/>
      <c r="AF74" s="226"/>
      <c r="AG74" s="227">
        <v>5.5324074091910001E-3</v>
      </c>
      <c r="AH74" s="206"/>
      <c r="AI74" s="207"/>
      <c r="AJ74" s="207"/>
      <c r="AK74" s="208"/>
      <c r="AL74" s="221"/>
      <c r="AM74" s="223">
        <v>5.0000000010190001E-3</v>
      </c>
      <c r="AN74" s="223"/>
      <c r="AO74" s="224"/>
      <c r="AP74" s="228"/>
      <c r="AQ74" s="229"/>
      <c r="AR74" s="229"/>
      <c r="AS74" s="230">
        <v>5.3819444437979997E-3</v>
      </c>
      <c r="AT74" s="231"/>
      <c r="AU74" s="232">
        <v>5.5671296286160001E-3</v>
      </c>
      <c r="AV74" s="232"/>
      <c r="AW74" s="233"/>
      <c r="AX74" s="272"/>
      <c r="AY74" s="273"/>
      <c r="AZ74" s="273"/>
      <c r="BA74" s="274"/>
      <c r="BB74" s="234"/>
      <c r="BC74" s="235"/>
      <c r="BD74" s="235"/>
      <c r="BE74" s="236"/>
      <c r="BF74" s="237"/>
      <c r="BG74" s="238"/>
      <c r="BH74" s="238"/>
      <c r="BI74" s="239"/>
      <c r="BJ74" s="312"/>
      <c r="BK74" s="313"/>
      <c r="BL74" s="313"/>
      <c r="BM74" s="398"/>
      <c r="BN74" s="405"/>
      <c r="BO74" s="408"/>
      <c r="BP74" s="430">
        <v>5.5671296296296302E-3</v>
      </c>
      <c r="BQ74" s="425"/>
      <c r="BR74" s="521"/>
      <c r="BS74" s="521">
        <v>5.0000000000000001E-3</v>
      </c>
      <c r="BT74" s="521"/>
    </row>
    <row r="75" spans="1:72" ht="13.5" thickBot="1" x14ac:dyDescent="0.25">
      <c r="A75" s="300"/>
      <c r="B75" s="361"/>
      <c r="C75" s="367"/>
      <c r="D75" s="301"/>
      <c r="E75" s="296"/>
      <c r="F75" s="251"/>
      <c r="G75" s="252"/>
      <c r="H75" s="22"/>
      <c r="I75" s="23"/>
      <c r="J75" s="24"/>
      <c r="K75" s="25"/>
      <c r="L75" s="26"/>
      <c r="M75" s="26"/>
      <c r="N75" s="27"/>
      <c r="O75" s="28"/>
      <c r="P75" s="29"/>
      <c r="Q75" s="30"/>
      <c r="R75" s="31"/>
      <c r="S75" s="32"/>
      <c r="T75" s="32"/>
      <c r="U75" s="33"/>
      <c r="V75" s="34"/>
      <c r="W75" s="35"/>
      <c r="X75" s="35"/>
      <c r="Y75" s="36"/>
      <c r="Z75" s="37"/>
      <c r="AA75" s="38"/>
      <c r="AB75" s="39"/>
      <c r="AC75" s="40"/>
      <c r="AD75" s="41"/>
      <c r="AE75" s="192"/>
      <c r="AF75" s="192"/>
      <c r="AG75" s="193"/>
      <c r="AH75" s="22"/>
      <c r="AI75" s="23"/>
      <c r="AJ75" s="23"/>
      <c r="AK75" s="24"/>
      <c r="AL75" s="37"/>
      <c r="AM75" s="39"/>
      <c r="AN75" s="39"/>
      <c r="AO75" s="40"/>
      <c r="AP75" s="194"/>
      <c r="AQ75" s="195"/>
      <c r="AR75" s="195"/>
      <c r="AS75" s="196"/>
      <c r="AT75" s="197"/>
      <c r="AU75" s="198"/>
      <c r="AV75" s="198"/>
      <c r="AW75" s="199"/>
      <c r="AX75" s="269"/>
      <c r="AY75" s="270"/>
      <c r="AZ75" s="270"/>
      <c r="BA75" s="271"/>
      <c r="BB75" s="200"/>
      <c r="BC75" s="201"/>
      <c r="BD75" s="201"/>
      <c r="BE75" s="202"/>
      <c r="BF75" s="203"/>
      <c r="BG75" s="204"/>
      <c r="BH75" s="204"/>
      <c r="BI75" s="205"/>
      <c r="BJ75" s="310"/>
      <c r="BK75" s="311"/>
      <c r="BL75" s="311"/>
      <c r="BM75" s="397"/>
      <c r="BN75" s="411"/>
      <c r="BO75" s="413"/>
      <c r="BP75" s="413"/>
      <c r="BQ75" s="424"/>
      <c r="BR75" s="521"/>
      <c r="BS75" s="521"/>
      <c r="BT75" s="521"/>
    </row>
    <row r="76" spans="1:72" ht="13.5" thickBot="1" x14ac:dyDescent="0.25">
      <c r="A76" s="302" t="s">
        <v>72</v>
      </c>
      <c r="B76" s="361">
        <f t="shared" si="4"/>
        <v>5.0115740740740737E-3</v>
      </c>
      <c r="C76" s="367">
        <f t="shared" si="5"/>
        <v>5.2729110665535378E-3</v>
      </c>
      <c r="D76" s="301">
        <f t="shared" si="6"/>
        <v>5.2878544560185188E-3</v>
      </c>
      <c r="E76" s="296">
        <v>5.2777777782469998E-3</v>
      </c>
      <c r="F76" s="251">
        <v>5.3125000013100002E-3</v>
      </c>
      <c r="G76" s="252">
        <v>5.2199074089E-3</v>
      </c>
      <c r="H76" s="22">
        <v>5.2199074089E-3</v>
      </c>
      <c r="I76" s="23">
        <v>5.2546296283249999E-3</v>
      </c>
      <c r="J76" s="24">
        <v>5.1851851858369996E-3</v>
      </c>
      <c r="K76" s="25">
        <v>5.3587962975140003E-3</v>
      </c>
      <c r="L76" s="26">
        <v>5.150462962774E-3</v>
      </c>
      <c r="M76" s="26">
        <v>5.3240740744509999E-3</v>
      </c>
      <c r="N76" s="27">
        <v>5.2777777782469998E-3</v>
      </c>
      <c r="O76" s="28">
        <v>5.1851851858369996E-3</v>
      </c>
      <c r="P76" s="29">
        <v>5.2430555551840003E-3</v>
      </c>
      <c r="Q76" s="30">
        <v>5.1851851858369996E-3</v>
      </c>
      <c r="R76" s="31">
        <v>5.034722220444E-3</v>
      </c>
      <c r="S76" s="32">
        <v>5.0810185202859997E-3</v>
      </c>
      <c r="T76" s="32">
        <v>5.4629629630650002E-3</v>
      </c>
      <c r="U76" s="33">
        <v>5.150462962774E-3</v>
      </c>
      <c r="V76" s="34">
        <v>5.2314814820419997E-3</v>
      </c>
      <c r="W76" s="35">
        <v>5.1851851858369996E-3</v>
      </c>
      <c r="X76" s="35">
        <v>5.1851851858369996E-3</v>
      </c>
      <c r="Y76" s="36">
        <v>5.2777777782469998E-3</v>
      </c>
      <c r="Z76" s="37">
        <v>5.4976851861279997E-3</v>
      </c>
      <c r="AA76" s="38">
        <v>5.1620370359159997E-3</v>
      </c>
      <c r="AB76" s="39">
        <v>5.1388888896330004E-3</v>
      </c>
      <c r="AC76" s="40">
        <v>5.3240740744509999E-3</v>
      </c>
      <c r="AD76" s="41">
        <v>5.7175925940099997E-3</v>
      </c>
      <c r="AE76" s="192"/>
      <c r="AF76" s="192">
        <v>5.10416666657E-3</v>
      </c>
      <c r="AG76" s="193">
        <v>5.2083333321209999E-3</v>
      </c>
      <c r="AH76" s="22">
        <v>5.0462962972230001E-3</v>
      </c>
      <c r="AI76" s="23"/>
      <c r="AJ76" s="23">
        <v>5.1736111126959999E-3</v>
      </c>
      <c r="AK76" s="24">
        <v>5.8680555557659997E-3</v>
      </c>
      <c r="AL76" s="37">
        <v>5.4629629630650002E-3</v>
      </c>
      <c r="AM76" s="39">
        <v>5.3819444437979997E-3</v>
      </c>
      <c r="AN76" s="39">
        <v>5.1157407397109996E-3</v>
      </c>
      <c r="AO76" s="40">
        <v>5.3125000013100002E-3</v>
      </c>
      <c r="AP76" s="194">
        <v>5.9837962980959997E-3</v>
      </c>
      <c r="AQ76" s="195">
        <v>5.1851851858369996E-3</v>
      </c>
      <c r="AR76" s="195"/>
      <c r="AS76" s="196">
        <v>5.10416666657E-3</v>
      </c>
      <c r="AT76" s="197">
        <v>5.2314814820419997E-3</v>
      </c>
      <c r="AU76" s="198">
        <v>5.520833332412E-3</v>
      </c>
      <c r="AV76" s="198">
        <v>5.1388888896330004E-3</v>
      </c>
      <c r="AW76" s="199">
        <v>5.2430555551840003E-3</v>
      </c>
      <c r="AX76" s="269">
        <v>5.3125000013100002E-3</v>
      </c>
      <c r="AY76" s="270">
        <v>5.0925925934280003E-3</v>
      </c>
      <c r="AZ76" s="270">
        <v>5.034722220444E-3</v>
      </c>
      <c r="BA76" s="271">
        <v>5.150462962774E-3</v>
      </c>
      <c r="BB76" s="200">
        <v>5.5902777777777782E-3</v>
      </c>
      <c r="BC76" s="201">
        <v>5.2662037037037035E-3</v>
      </c>
      <c r="BD76" s="201">
        <v>5.4050925925925924E-3</v>
      </c>
      <c r="BE76" s="202">
        <v>5.162037037037037E-3</v>
      </c>
      <c r="BF76" s="203">
        <v>5.1901620370370374E-3</v>
      </c>
      <c r="BG76" s="204">
        <v>5.3298611111111107E-3</v>
      </c>
      <c r="BH76" s="204">
        <v>5.3819444444444453E-3</v>
      </c>
      <c r="BI76" s="205">
        <v>5.138888888888889E-3</v>
      </c>
      <c r="BJ76" s="310">
        <v>5.5555555555555558E-3</v>
      </c>
      <c r="BK76" s="311"/>
      <c r="BL76" s="311"/>
      <c r="BM76" s="397">
        <v>5.4513888888888884E-3</v>
      </c>
      <c r="BN76" s="404"/>
      <c r="BO76" s="416">
        <v>5.185185185185185E-3</v>
      </c>
      <c r="BP76" s="416">
        <v>5.6018518518518518E-3</v>
      </c>
      <c r="BQ76" s="424">
        <v>5.0231481481481481E-3</v>
      </c>
      <c r="BR76" s="521">
        <v>5.2199074074074066E-3</v>
      </c>
      <c r="BS76" s="521">
        <v>5.0925925925925921E-3</v>
      </c>
      <c r="BT76" s="521">
        <v>5.0115740740740737E-3</v>
      </c>
    </row>
    <row r="77" spans="1:72" ht="13.5" thickBot="1" x14ac:dyDescent="0.25">
      <c r="A77" s="302" t="s">
        <v>73</v>
      </c>
      <c r="B77" s="361">
        <f t="shared" si="4"/>
        <v>4.9305555548930001E-3</v>
      </c>
      <c r="C77" s="367">
        <f t="shared" si="5"/>
        <v>5.2201482227628524E-3</v>
      </c>
      <c r="D77" s="301">
        <f t="shared" si="6"/>
        <v>5.2099898726851853E-3</v>
      </c>
      <c r="E77" s="296">
        <v>5.520833332412E-3</v>
      </c>
      <c r="F77" s="251">
        <v>5.0115740741599997E-3</v>
      </c>
      <c r="G77" s="252">
        <v>5.0231481473020003E-3</v>
      </c>
      <c r="H77" s="22">
        <v>5.0578703703649999E-3</v>
      </c>
      <c r="I77" s="23">
        <v>4.9305555548930001E-3</v>
      </c>
      <c r="J77" s="24">
        <v>5.0578703703649999E-3</v>
      </c>
      <c r="K77" s="25">
        <v>5.3472222207350002E-3</v>
      </c>
      <c r="L77" s="26">
        <v>5.0231481473020003E-3</v>
      </c>
      <c r="M77" s="26">
        <v>5.0694444435070004E-3</v>
      </c>
      <c r="N77" s="27">
        <v>5.1851851858369996E-3</v>
      </c>
      <c r="O77" s="28">
        <v>5.370370370656E-3</v>
      </c>
      <c r="P77" s="29">
        <v>5.0231481473020003E-3</v>
      </c>
      <c r="Q77" s="30">
        <v>5.10416666657E-3</v>
      </c>
      <c r="R77" s="31">
        <v>5.1157407397109996E-3</v>
      </c>
      <c r="S77" s="32">
        <v>5.0810185202859997E-3</v>
      </c>
      <c r="T77" s="32">
        <v>5.6944444440889998E-3</v>
      </c>
      <c r="U77" s="33">
        <v>5.0578703703649999E-3</v>
      </c>
      <c r="V77" s="34">
        <v>5.2314814820419997E-3</v>
      </c>
      <c r="W77" s="35">
        <v>5.0694444435070004E-3</v>
      </c>
      <c r="X77" s="35">
        <v>5.10416666657E-3</v>
      </c>
      <c r="Y77" s="36">
        <v>5.0925925934280003E-3</v>
      </c>
      <c r="Z77" s="37">
        <v>5.1273148164909998E-3</v>
      </c>
      <c r="AA77" s="38">
        <v>5.1388888896330004E-3</v>
      </c>
      <c r="AB77" s="39">
        <v>5.0925925934280003E-3</v>
      </c>
      <c r="AC77" s="40">
        <v>5.10416666657E-3</v>
      </c>
      <c r="AD77" s="41">
        <v>5.4976851861279997E-3</v>
      </c>
      <c r="AE77" s="192"/>
      <c r="AF77" s="192">
        <v>5.10416666657E-3</v>
      </c>
      <c r="AG77" s="193">
        <v>5.10416666657E-3</v>
      </c>
      <c r="AH77" s="22">
        <v>5.1620370359159997E-3</v>
      </c>
      <c r="AI77" s="23"/>
      <c r="AJ77" s="23">
        <v>5.0810185202859997E-3</v>
      </c>
      <c r="AK77" s="24">
        <v>5.9027777788290001E-3</v>
      </c>
      <c r="AL77" s="37">
        <v>6.053240740584E-3</v>
      </c>
      <c r="AM77" s="39">
        <v>5.1157407397109996E-3</v>
      </c>
      <c r="AN77" s="39">
        <v>5.4513888899239997E-3</v>
      </c>
      <c r="AO77" s="40">
        <v>5.0000000010190001E-3</v>
      </c>
      <c r="AP77" s="194">
        <v>5.787037036498E-3</v>
      </c>
      <c r="AQ77" s="195">
        <v>5.1157407397109996E-3</v>
      </c>
      <c r="AR77" s="195"/>
      <c r="AS77" s="196">
        <v>5.2199074089E-3</v>
      </c>
      <c r="AT77" s="197">
        <v>5.1851851858369996E-3</v>
      </c>
      <c r="AU77" s="198">
        <v>6.0648148137259997E-3</v>
      </c>
      <c r="AV77" s="198">
        <v>5.1851851858369996E-3</v>
      </c>
      <c r="AW77" s="199">
        <v>4.9884259242389999E-3</v>
      </c>
      <c r="AX77" s="269">
        <v>5.1157407397109996E-3</v>
      </c>
      <c r="AY77" s="270">
        <v>5.0694444435070004E-3</v>
      </c>
      <c r="AZ77" s="270">
        <v>5.4166666668610001E-3</v>
      </c>
      <c r="BA77" s="271">
        <v>5.034722220444E-3</v>
      </c>
      <c r="BB77" s="200">
        <v>5.3356481481481484E-3</v>
      </c>
      <c r="BC77" s="201">
        <v>5.0578703703703706E-3</v>
      </c>
      <c r="BD77" s="201">
        <v>5.7060185185185191E-3</v>
      </c>
      <c r="BE77" s="202">
        <v>5.115740740740741E-3</v>
      </c>
      <c r="BF77" s="203">
        <v>5.1703703703703703E-3</v>
      </c>
      <c r="BG77" s="204">
        <v>5.0181712962962966E-3</v>
      </c>
      <c r="BH77" s="204">
        <v>5.3240740740740748E-3</v>
      </c>
      <c r="BI77" s="205">
        <v>4.9537037037037041E-3</v>
      </c>
      <c r="BJ77" s="310">
        <v>5.138888888888889E-3</v>
      </c>
      <c r="BK77" s="311"/>
      <c r="BL77" s="311"/>
      <c r="BM77" s="397">
        <v>5.5902777777777782E-3</v>
      </c>
      <c r="BN77" s="404"/>
      <c r="BO77" s="416">
        <v>4.9537037037037041E-3</v>
      </c>
      <c r="BP77" s="416">
        <v>5.37037037037037E-3</v>
      </c>
      <c r="BQ77" s="424">
        <v>5.1504629629629635E-3</v>
      </c>
      <c r="BR77" s="521">
        <v>5.4861111111111117E-3</v>
      </c>
      <c r="BS77" s="521">
        <v>4.9421296296296288E-3</v>
      </c>
      <c r="BT77" s="521">
        <v>5.0462962962962961E-3</v>
      </c>
    </row>
    <row r="78" spans="1:72" ht="13.5" thickBot="1" x14ac:dyDescent="0.25">
      <c r="A78" s="302" t="s">
        <v>13</v>
      </c>
      <c r="B78" s="361">
        <f t="shared" si="4"/>
        <v>4.884259258688E-3</v>
      </c>
      <c r="C78" s="367">
        <f t="shared" si="5"/>
        <v>5.1448929396960014E-3</v>
      </c>
      <c r="D78" s="301">
        <f t="shared" si="6"/>
        <v>5.206281565656566E-3</v>
      </c>
      <c r="E78" s="296">
        <v>5.2893518513880003E-3</v>
      </c>
      <c r="F78" s="251">
        <v>5.0810185202859997E-3</v>
      </c>
      <c r="G78" s="252">
        <v>5.0578703703649999E-3</v>
      </c>
      <c r="H78" s="22">
        <v>5.1273148164909998E-3</v>
      </c>
      <c r="I78" s="23">
        <v>5.1388888896330004E-3</v>
      </c>
      <c r="J78" s="24">
        <v>5.034722220444E-3</v>
      </c>
      <c r="K78" s="25">
        <v>5.3472222207350002E-3</v>
      </c>
      <c r="L78" s="26">
        <v>4.9652777779559997E-3</v>
      </c>
      <c r="M78" s="26">
        <v>4.9189814817510004E-3</v>
      </c>
      <c r="N78" s="27">
        <v>5.0231481473020003E-3</v>
      </c>
      <c r="O78" s="28">
        <v>5.0578703703649999E-3</v>
      </c>
      <c r="P78" s="29">
        <v>5.0115740741599997E-3</v>
      </c>
      <c r="Q78" s="30">
        <v>4.9768518510970002E-3</v>
      </c>
      <c r="R78" s="31">
        <v>5.1157407397109996E-3</v>
      </c>
      <c r="S78" s="32">
        <v>4.9652777779559997E-3</v>
      </c>
      <c r="T78" s="32">
        <v>5.2893518513880003E-3</v>
      </c>
      <c r="U78" s="33">
        <v>5.0000000010190001E-3</v>
      </c>
      <c r="V78" s="34">
        <v>5.0925925934280003E-3</v>
      </c>
      <c r="W78" s="35">
        <v>5.034722220444E-3</v>
      </c>
      <c r="X78" s="35">
        <v>4.9884259242389999E-3</v>
      </c>
      <c r="Y78" s="36">
        <v>5.1388888896330004E-3</v>
      </c>
      <c r="Z78" s="37">
        <v>5.3587962975140003E-3</v>
      </c>
      <c r="AA78" s="38">
        <v>4.9768518510970002E-3</v>
      </c>
      <c r="AB78" s="39">
        <v>5.1851851858369996E-3</v>
      </c>
      <c r="AC78" s="40">
        <v>5.0694444435070004E-3</v>
      </c>
      <c r="AD78" s="41">
        <v>5.520833332412E-3</v>
      </c>
      <c r="AE78" s="192"/>
      <c r="AF78" s="192">
        <v>5.034722220444E-3</v>
      </c>
      <c r="AG78" s="193">
        <v>5.0115740741599997E-3</v>
      </c>
      <c r="AH78" s="22">
        <v>5.034722220444E-3</v>
      </c>
      <c r="AI78" s="23"/>
      <c r="AJ78" s="23">
        <v>5.0578703703649999E-3</v>
      </c>
      <c r="AK78" s="24">
        <v>5.6944444440889998E-3</v>
      </c>
      <c r="AL78" s="37">
        <v>5.4050925937190004E-3</v>
      </c>
      <c r="AM78" s="39">
        <v>5.1388888896330004E-3</v>
      </c>
      <c r="AN78" s="39">
        <v>4.9652777779559997E-3</v>
      </c>
      <c r="AO78" s="40">
        <v>5.0694444435070004E-3</v>
      </c>
      <c r="AP78" s="194">
        <v>5.9143518519699997E-3</v>
      </c>
      <c r="AQ78" s="195">
        <v>5.0462962972230001E-3</v>
      </c>
      <c r="AR78" s="195"/>
      <c r="AS78" s="196">
        <v>4.884259258688E-3</v>
      </c>
      <c r="AT78" s="197"/>
      <c r="AU78" s="198">
        <v>5.4861111093489996E-3</v>
      </c>
      <c r="AV78" s="198">
        <v>5.10416666657E-3</v>
      </c>
      <c r="AW78" s="199">
        <v>5.1157407397109996E-3</v>
      </c>
      <c r="AX78" s="269">
        <v>5.2430555551840003E-3</v>
      </c>
      <c r="AY78" s="270">
        <v>4.953703704814E-3</v>
      </c>
      <c r="AZ78" s="270">
        <v>4.953703704814E-3</v>
      </c>
      <c r="BA78" s="271">
        <v>4.9652777779559997E-3</v>
      </c>
      <c r="BB78" s="200">
        <v>5.4050925925925924E-3</v>
      </c>
      <c r="BC78" s="201">
        <v>5.0347222222222225E-3</v>
      </c>
      <c r="BD78" s="201">
        <v>5.3240740740740748E-3</v>
      </c>
      <c r="BE78" s="202">
        <v>5.0810185185185186E-3</v>
      </c>
      <c r="BF78" s="203"/>
      <c r="BG78" s="204">
        <v>5.2089120370370371E-3</v>
      </c>
      <c r="BH78" s="204">
        <v>5.347222222222222E-3</v>
      </c>
      <c r="BI78" s="205">
        <v>4.9537037037037041E-3</v>
      </c>
      <c r="BJ78" s="310"/>
      <c r="BK78" s="311"/>
      <c r="BL78" s="311"/>
      <c r="BM78" s="397">
        <v>5.347222222222222E-3</v>
      </c>
      <c r="BN78" s="404"/>
      <c r="BO78" s="407"/>
      <c r="BP78" s="416">
        <v>5.5439814814814822E-3</v>
      </c>
      <c r="BQ78" s="424">
        <v>4.9768518518518521E-3</v>
      </c>
      <c r="BR78" s="521">
        <v>5.0462962962962961E-3</v>
      </c>
      <c r="BS78" s="521"/>
      <c r="BT78" s="521"/>
    </row>
    <row r="79" spans="1:72" ht="13.5" thickBot="1" x14ac:dyDescent="0.25">
      <c r="A79" s="302" t="s">
        <v>74</v>
      </c>
      <c r="B79" s="361">
        <f t="shared" si="4"/>
        <v>4.7569444432160003E-3</v>
      </c>
      <c r="C79" s="367">
        <f t="shared" si="5"/>
        <v>5.0381867283595012E-3</v>
      </c>
      <c r="D79" s="301">
        <f t="shared" si="6"/>
        <v>5.0390335648148148E-3</v>
      </c>
      <c r="E79" s="296">
        <v>5.3125000013100002E-3</v>
      </c>
      <c r="F79" s="251">
        <v>4.7569444432160003E-3</v>
      </c>
      <c r="G79" s="252"/>
      <c r="H79" s="22">
        <v>4.8495370356249996E-3</v>
      </c>
      <c r="I79" s="23">
        <v>4.8263888893420002E-3</v>
      </c>
      <c r="J79" s="24">
        <v>4.953703704814E-3</v>
      </c>
      <c r="K79" s="25">
        <v>5.0925925934280003E-3</v>
      </c>
      <c r="L79" s="26">
        <v>4.9652777779559997E-3</v>
      </c>
      <c r="M79" s="26">
        <v>4.9305555548930001E-3</v>
      </c>
      <c r="N79" s="27">
        <v>4.884259258688E-3</v>
      </c>
      <c r="O79" s="28">
        <v>4.8263888893420002E-3</v>
      </c>
      <c r="P79" s="29"/>
      <c r="Q79" s="30">
        <v>5.0462962972230001E-3</v>
      </c>
      <c r="R79" s="31">
        <v>5.0925925934280003E-3</v>
      </c>
      <c r="S79" s="32">
        <v>4.9768518510970002E-3</v>
      </c>
      <c r="T79" s="32">
        <v>5.370370370656E-3</v>
      </c>
      <c r="U79" s="33">
        <v>4.953703704814E-3</v>
      </c>
      <c r="V79" s="34">
        <v>4.9189814817510004E-3</v>
      </c>
      <c r="W79" s="35">
        <v>4.7800925931370001E-3</v>
      </c>
      <c r="X79" s="35">
        <v>4.9421296280339998E-3</v>
      </c>
      <c r="Y79" s="36">
        <v>5.0462962972230001E-3</v>
      </c>
      <c r="Z79" s="37">
        <v>4.8032407394200003E-3</v>
      </c>
      <c r="AA79" s="38">
        <v>4.884259258688E-3</v>
      </c>
      <c r="AB79" s="39">
        <v>5.0231481473020003E-3</v>
      </c>
      <c r="AC79" s="40">
        <v>4.8726851855460003E-3</v>
      </c>
      <c r="AD79" s="41">
        <v>5.3125000013100002E-3</v>
      </c>
      <c r="AE79" s="192"/>
      <c r="AF79" s="192">
        <v>4.9074074086089998E-3</v>
      </c>
      <c r="AG79" s="193">
        <v>5.1388888896330004E-3</v>
      </c>
      <c r="AH79" s="22">
        <v>4.9305555548930001E-3</v>
      </c>
      <c r="AI79" s="23"/>
      <c r="AJ79" s="23">
        <v>4.7685185199950004E-3</v>
      </c>
      <c r="AK79" s="24">
        <v>5.5324074091910001E-3</v>
      </c>
      <c r="AL79" s="37">
        <v>5.787037036498E-3</v>
      </c>
      <c r="AM79" s="39">
        <v>5.0462962972230001E-3</v>
      </c>
      <c r="AN79" s="39">
        <v>5.4398148131440003E-3</v>
      </c>
      <c r="AO79" s="40">
        <v>4.8495370356249996E-3</v>
      </c>
      <c r="AP79" s="194">
        <v>5.5092592592700003E-3</v>
      </c>
      <c r="AQ79" s="195">
        <v>4.884259258688E-3</v>
      </c>
      <c r="AR79" s="195"/>
      <c r="AS79" s="196">
        <v>4.9884259242389999E-3</v>
      </c>
      <c r="AT79" s="197">
        <v>4.9421296280339998E-3</v>
      </c>
      <c r="AU79" s="198">
        <v>5.5439814823329998E-3</v>
      </c>
      <c r="AV79" s="198">
        <v>4.9652777779559997E-3</v>
      </c>
      <c r="AW79" s="199">
        <v>4.9074074086089998E-3</v>
      </c>
      <c r="AX79" s="269">
        <v>4.8726851855460003E-3</v>
      </c>
      <c r="AY79" s="270">
        <v>4.9884259242389999E-3</v>
      </c>
      <c r="AZ79" s="270">
        <v>5.3472222207350002E-3</v>
      </c>
      <c r="BA79" s="271">
        <v>4.8958333318299997E-3</v>
      </c>
      <c r="BB79" s="200">
        <v>5.2893518518518515E-3</v>
      </c>
      <c r="BC79" s="201">
        <v>5.0347222222222225E-3</v>
      </c>
      <c r="BD79" s="201">
        <v>5.7870370370370376E-3</v>
      </c>
      <c r="BE79" s="202">
        <v>5.0115740740740737E-3</v>
      </c>
      <c r="BF79" s="203">
        <v>4.9537037037037041E-3</v>
      </c>
      <c r="BG79" s="204">
        <v>4.9532407407407407E-3</v>
      </c>
      <c r="BH79" s="204">
        <v>5.185185185185185E-3</v>
      </c>
      <c r="BI79" s="205">
        <v>4.9652777777777777E-3</v>
      </c>
      <c r="BJ79" s="310">
        <v>4.7800925925925919E-3</v>
      </c>
      <c r="BK79" s="311"/>
      <c r="BL79" s="311"/>
      <c r="BM79" s="397">
        <v>5.1736111111111115E-3</v>
      </c>
      <c r="BN79" s="404"/>
      <c r="BO79" s="416">
        <v>4.9421296296296288E-3</v>
      </c>
      <c r="BP79" s="416">
        <v>4.9884259259259265E-3</v>
      </c>
      <c r="BQ79" s="424">
        <v>4.8726851851851856E-3</v>
      </c>
      <c r="BR79" s="521">
        <v>4.9421296296296288E-3</v>
      </c>
      <c r="BS79" s="521">
        <v>4.8726851851851856E-3</v>
      </c>
      <c r="BT79" s="521">
        <v>4.8726851851851856E-3</v>
      </c>
    </row>
    <row r="80" spans="1:72" ht="13.5" thickBot="1" x14ac:dyDescent="0.25">
      <c r="A80" s="302" t="s">
        <v>12</v>
      </c>
      <c r="B80" s="361">
        <f t="shared" si="4"/>
        <v>4.9768518510970002E-3</v>
      </c>
      <c r="C80" s="367">
        <f t="shared" si="5"/>
        <v>5.3665837191815991E-3</v>
      </c>
      <c r="D80" s="301">
        <f t="shared" si="6"/>
        <v>5.4130941358024685E-3</v>
      </c>
      <c r="E80" s="296">
        <v>5.7986111096399997E-3</v>
      </c>
      <c r="F80" s="251">
        <v>5.2083333321209999E-3</v>
      </c>
      <c r="G80" s="252">
        <v>5.3472222207350002E-3</v>
      </c>
      <c r="H80" s="22">
        <v>5.3472222207350002E-3</v>
      </c>
      <c r="I80" s="23">
        <v>5.2662037051050001E-3</v>
      </c>
      <c r="J80" s="24">
        <v>5.2314814820419997E-3</v>
      </c>
      <c r="K80" s="25">
        <v>5.4282407400019998E-3</v>
      </c>
      <c r="L80" s="26">
        <v>5.0462962972230001E-3</v>
      </c>
      <c r="M80" s="26">
        <v>5.1620370359159997E-3</v>
      </c>
      <c r="N80" s="27">
        <v>5.4513888899239997E-3</v>
      </c>
      <c r="O80" s="28"/>
      <c r="P80" s="29">
        <v>5.1851851858369996E-3</v>
      </c>
      <c r="Q80" s="30">
        <v>5.2777777782469998E-3</v>
      </c>
      <c r="R80" s="31">
        <v>5.3240740744509999E-3</v>
      </c>
      <c r="S80" s="32">
        <v>5.2199074089E-3</v>
      </c>
      <c r="T80" s="32">
        <v>5.5671296286160001E-3</v>
      </c>
      <c r="U80" s="33">
        <v>5.2430555551840003E-3</v>
      </c>
      <c r="V80" s="34">
        <v>5.2083333321209999E-3</v>
      </c>
      <c r="W80" s="35">
        <v>5.0462962972230001E-3</v>
      </c>
      <c r="X80" s="35">
        <v>5.1851851858369996E-3</v>
      </c>
      <c r="Y80" s="36">
        <v>5.2777777782469998E-3</v>
      </c>
      <c r="Z80" s="37">
        <v>5.5671296286160001E-3</v>
      </c>
      <c r="AA80" s="38">
        <v>5.4282407400019998E-3</v>
      </c>
      <c r="AB80" s="39">
        <v>5.4282407400019998E-3</v>
      </c>
      <c r="AC80" s="40">
        <v>5.1736111126959999E-3</v>
      </c>
      <c r="AD80" s="41">
        <v>5.6944444440889998E-3</v>
      </c>
      <c r="AE80" s="192"/>
      <c r="AF80" s="192">
        <v>5.1736111126959999E-3</v>
      </c>
      <c r="AG80" s="193">
        <v>5.9490740750330002E-3</v>
      </c>
      <c r="AH80" s="22">
        <v>5.2199074089E-3</v>
      </c>
      <c r="AI80" s="23"/>
      <c r="AJ80" s="23">
        <v>5.2893518513880003E-3</v>
      </c>
      <c r="AK80" s="24">
        <v>5.6597222210260003E-3</v>
      </c>
      <c r="AL80" s="37">
        <v>5.590277778538E-3</v>
      </c>
      <c r="AM80" s="39">
        <v>5.2777777782469998E-3</v>
      </c>
      <c r="AN80" s="39">
        <v>5.0578703703649999E-3</v>
      </c>
      <c r="AO80" s="40">
        <v>5.1736111126959999E-3</v>
      </c>
      <c r="AP80" s="194">
        <v>6.4351851870010001E-3</v>
      </c>
      <c r="AQ80" s="195">
        <v>5.3587962975140003E-3</v>
      </c>
      <c r="AR80" s="195"/>
      <c r="AS80" s="196">
        <v>5.2430555551840003E-3</v>
      </c>
      <c r="AT80" s="197">
        <v>5.2430555551840003E-3</v>
      </c>
      <c r="AU80" s="198">
        <v>5.8680555557659997E-3</v>
      </c>
      <c r="AV80" s="198">
        <v>5.150462962774E-3</v>
      </c>
      <c r="AW80" s="199">
        <v>5.1620370359159997E-3</v>
      </c>
      <c r="AX80" s="269">
        <v>5.5671296286160001E-3</v>
      </c>
      <c r="AY80" s="270">
        <v>5.1157407397109996E-3</v>
      </c>
      <c r="AZ80" s="270">
        <v>5.1736111126959999E-3</v>
      </c>
      <c r="BA80" s="271">
        <v>4.9768518510970002E-3</v>
      </c>
      <c r="BB80" s="200">
        <v>5.7986111111111112E-3</v>
      </c>
      <c r="BC80" s="201">
        <v>5.3819444444444453E-3</v>
      </c>
      <c r="BD80" s="201">
        <v>5.4513888888888884E-3</v>
      </c>
      <c r="BE80" s="202">
        <v>5.2546296296296299E-3</v>
      </c>
      <c r="BF80" s="203">
        <v>5.3420138888888892E-3</v>
      </c>
      <c r="BG80" s="204">
        <v>5.3798611111111104E-3</v>
      </c>
      <c r="BH80" s="204">
        <v>5.3819444444444453E-3</v>
      </c>
      <c r="BI80" s="205"/>
      <c r="BJ80" s="310">
        <v>5.7754629629629623E-3</v>
      </c>
      <c r="BK80" s="311"/>
      <c r="BL80" s="311"/>
      <c r="BM80" s="397">
        <v>5.5902777777777782E-3</v>
      </c>
      <c r="BN80" s="404"/>
      <c r="BO80" s="416">
        <v>5.2777777777777771E-3</v>
      </c>
      <c r="BP80" s="416">
        <v>5.8449074074074072E-3</v>
      </c>
      <c r="BQ80" s="424">
        <v>5.2430555555555555E-3</v>
      </c>
      <c r="BR80" s="521">
        <v>5.208333333333333E-3</v>
      </c>
      <c r="BS80" s="521">
        <v>5.185185185185185E-3</v>
      </c>
      <c r="BT80" s="521">
        <v>5.0810185185185186E-3</v>
      </c>
    </row>
    <row r="81" spans="1:72" ht="13.5" thickBot="1" x14ac:dyDescent="0.25">
      <c r="A81" s="302" t="s">
        <v>75</v>
      </c>
      <c r="B81" s="361">
        <f t="shared" si="4"/>
        <v>4.9421296296296288E-3</v>
      </c>
      <c r="C81" s="367">
        <f t="shared" si="5"/>
        <v>5.2952109897038318E-3</v>
      </c>
      <c r="D81" s="301">
        <f t="shared" si="6"/>
        <v>5.256851851851852E-3</v>
      </c>
      <c r="E81" s="296">
        <v>5.30092592453E-3</v>
      </c>
      <c r="F81" s="251">
        <v>5.3819444437979997E-3</v>
      </c>
      <c r="G81" s="252">
        <v>5.3240740744509999E-3</v>
      </c>
      <c r="H81" s="22">
        <v>5.2083333321209999E-3</v>
      </c>
      <c r="I81" s="23">
        <v>5.2777777782469998E-3</v>
      </c>
      <c r="J81" s="24">
        <v>5.1157407397109996E-3</v>
      </c>
      <c r="K81" s="25">
        <v>5.3356481475929996E-3</v>
      </c>
      <c r="L81" s="26">
        <v>5.034722220444E-3</v>
      </c>
      <c r="M81" s="26">
        <v>5.3240740744509999E-3</v>
      </c>
      <c r="N81" s="27">
        <v>5.0231481473020003E-3</v>
      </c>
      <c r="O81" s="28">
        <v>5.1736111126959999E-3</v>
      </c>
      <c r="P81" s="29">
        <v>5.10416666657E-3</v>
      </c>
      <c r="Q81" s="30">
        <v>5.0115740741599997E-3</v>
      </c>
      <c r="R81" s="31">
        <v>5.3587962975140003E-3</v>
      </c>
      <c r="S81" s="32">
        <v>5.1851851858369996E-3</v>
      </c>
      <c r="T81" s="32">
        <v>5.7523148134349996E-3</v>
      </c>
      <c r="U81" s="33">
        <v>5.10416666657E-3</v>
      </c>
      <c r="V81" s="34">
        <v>5.150462962774E-3</v>
      </c>
      <c r="W81" s="35">
        <v>5.0462962972230001E-3</v>
      </c>
      <c r="X81" s="35">
        <v>5.2314814820419997E-3</v>
      </c>
      <c r="Y81" s="36">
        <v>5.1388888896330004E-3</v>
      </c>
      <c r="Z81" s="37">
        <v>5.6250000016010004E-3</v>
      </c>
      <c r="AA81" s="38">
        <v>5.1967592589790002E-3</v>
      </c>
      <c r="AB81" s="39">
        <v>5.370370370656E-3</v>
      </c>
      <c r="AC81" s="40">
        <v>5.1157407397109996E-3</v>
      </c>
      <c r="AD81" s="41">
        <v>5.6828703709470001E-3</v>
      </c>
      <c r="AE81" s="192"/>
      <c r="AF81" s="192">
        <v>5.0694444435070004E-3</v>
      </c>
      <c r="AG81" s="193">
        <v>5.10416666657E-3</v>
      </c>
      <c r="AH81" s="22">
        <v>5.3125000013100002E-3</v>
      </c>
      <c r="AI81" s="23"/>
      <c r="AJ81" s="23">
        <v>5.1157407397109996E-3</v>
      </c>
      <c r="AK81" s="24">
        <v>5.787037036498E-3</v>
      </c>
      <c r="AL81" s="37">
        <v>6.1458333329940003E-3</v>
      </c>
      <c r="AM81" s="39">
        <v>5.1273148164909998E-3</v>
      </c>
      <c r="AN81" s="39">
        <v>5.5787037053960003E-3</v>
      </c>
      <c r="AO81" s="40">
        <v>5.150462962774E-3</v>
      </c>
      <c r="AP81" s="194">
        <v>6.0300925943009998E-3</v>
      </c>
      <c r="AQ81" s="195">
        <v>5.2430555551840003E-3</v>
      </c>
      <c r="AR81" s="195"/>
      <c r="AS81" s="196">
        <v>5.1967592589790002E-3</v>
      </c>
      <c r="AT81" s="197">
        <v>5.1736111126959999E-3</v>
      </c>
      <c r="AU81" s="198">
        <v>6.0648148137259997E-3</v>
      </c>
      <c r="AV81" s="198">
        <v>5.2430555551840003E-3</v>
      </c>
      <c r="AW81" s="199">
        <v>5.0462962972230001E-3</v>
      </c>
      <c r="AX81" s="269">
        <v>5.2199074089E-3</v>
      </c>
      <c r="AY81" s="270">
        <v>5.3935185169390002E-3</v>
      </c>
      <c r="AZ81" s="270">
        <v>5.4861111093489996E-3</v>
      </c>
      <c r="BA81" s="271">
        <v>5.0925925934280003E-3</v>
      </c>
      <c r="BB81" s="200">
        <v>5.3125000000000004E-3</v>
      </c>
      <c r="BC81" s="201">
        <v>5.1736111111111115E-3</v>
      </c>
      <c r="BD81" s="201">
        <v>5.8101851851851856E-3</v>
      </c>
      <c r="BE81" s="202">
        <v>5.1736111111111115E-3</v>
      </c>
      <c r="BF81" s="203">
        <v>5.1644675925925929E-3</v>
      </c>
      <c r="BG81" s="204">
        <v>5.0887731481481487E-3</v>
      </c>
      <c r="BH81" s="204">
        <v>5.3125000000000004E-3</v>
      </c>
      <c r="BI81" s="205"/>
      <c r="BJ81" s="310">
        <v>5.2893518518518515E-3</v>
      </c>
      <c r="BK81" s="311"/>
      <c r="BL81" s="311"/>
      <c r="BM81" s="397">
        <v>5.4282407407407404E-3</v>
      </c>
      <c r="BN81" s="404"/>
      <c r="BO81" s="416">
        <v>4.9421296296296288E-3</v>
      </c>
      <c r="BP81" s="416">
        <v>5.1967592592592595E-3</v>
      </c>
      <c r="BQ81" s="424">
        <v>5.185185185185185E-3</v>
      </c>
      <c r="BR81" s="521">
        <v>5.4976851851851853E-3</v>
      </c>
      <c r="BS81" s="521">
        <v>5.208333333333333E-3</v>
      </c>
      <c r="BT81" s="521">
        <v>5.0694444444444441E-3</v>
      </c>
    </row>
    <row r="82" spans="1:72" ht="13.5" thickBot="1" x14ac:dyDescent="0.25">
      <c r="A82" s="302" t="s">
        <v>76</v>
      </c>
      <c r="B82" s="361">
        <f t="shared" si="4"/>
        <v>4.9652777779559997E-3</v>
      </c>
      <c r="C82" s="367">
        <f t="shared" si="5"/>
        <v>5.2435692821699957E-3</v>
      </c>
      <c r="D82" s="301">
        <f t="shared" si="6"/>
        <v>5.3593074845679012E-3</v>
      </c>
      <c r="E82" s="296">
        <v>5.4513888899239997E-3</v>
      </c>
      <c r="F82" s="251">
        <v>5.034722220444E-3</v>
      </c>
      <c r="G82" s="252">
        <v>5.0578703703649999E-3</v>
      </c>
      <c r="H82" s="22">
        <v>5.0231481473020003E-3</v>
      </c>
      <c r="I82" s="23">
        <v>5.0000000010190001E-3</v>
      </c>
      <c r="J82" s="24">
        <v>5.0925925934280003E-3</v>
      </c>
      <c r="K82" s="25">
        <v>5.520833332412E-3</v>
      </c>
      <c r="L82" s="26">
        <v>5.0925925934280003E-3</v>
      </c>
      <c r="M82" s="26">
        <v>5.0462962972230001E-3</v>
      </c>
      <c r="N82" s="27">
        <v>5.2546296283249999E-3</v>
      </c>
      <c r="O82" s="28">
        <v>5.2893518513880003E-3</v>
      </c>
      <c r="P82" s="29">
        <v>5.0462962972230001E-3</v>
      </c>
      <c r="Q82" s="30">
        <v>5.1736111126959999E-3</v>
      </c>
      <c r="R82" s="31">
        <v>5.1736111126959999E-3</v>
      </c>
      <c r="S82" s="32">
        <v>4.9652777779559997E-3</v>
      </c>
      <c r="T82" s="32">
        <v>5.370370370656E-3</v>
      </c>
      <c r="U82" s="33">
        <v>5.0115740741599997E-3</v>
      </c>
      <c r="V82" s="34">
        <v>5.1967592589790002E-3</v>
      </c>
      <c r="W82" s="35">
        <v>5.0925925934280003E-3</v>
      </c>
      <c r="X82" s="35">
        <v>5.1157407397109996E-3</v>
      </c>
      <c r="Y82" s="36">
        <v>5.1620370359159997E-3</v>
      </c>
      <c r="Z82" s="37">
        <v>5.3819444437979997E-3</v>
      </c>
      <c r="AA82" s="38">
        <v>5.1967592589790002E-3</v>
      </c>
      <c r="AB82" s="39">
        <v>5.2199074089E-3</v>
      </c>
      <c r="AC82" s="40">
        <v>5.0810185202859997E-3</v>
      </c>
      <c r="AD82" s="41">
        <v>5.590277778538E-3</v>
      </c>
      <c r="AE82" s="192"/>
      <c r="AF82" s="192">
        <v>5.1273148164909998E-3</v>
      </c>
      <c r="AG82" s="193">
        <v>5.1388888896330004E-3</v>
      </c>
      <c r="AH82" s="22">
        <v>5.1736111126959999E-3</v>
      </c>
      <c r="AI82" s="23"/>
      <c r="AJ82" s="23">
        <v>5.150462962774E-3</v>
      </c>
      <c r="AK82" s="24">
        <v>5.5787037053960003E-3</v>
      </c>
      <c r="AL82" s="37">
        <v>5.4629629630650002E-3</v>
      </c>
      <c r="AM82" s="39"/>
      <c r="AN82" s="39">
        <v>5.1157407397109996E-3</v>
      </c>
      <c r="AO82" s="40">
        <v>5.1620370359159997E-3</v>
      </c>
      <c r="AP82" s="194">
        <v>6.2152777791200002E-3</v>
      </c>
      <c r="AQ82" s="195">
        <v>5.2083333321209999E-3</v>
      </c>
      <c r="AR82" s="195"/>
      <c r="AS82" s="196">
        <v>5.0694444435070004E-3</v>
      </c>
      <c r="AT82" s="197">
        <v>5.150462962774E-3</v>
      </c>
      <c r="AU82" s="198">
        <v>5.590277778538E-3</v>
      </c>
      <c r="AV82" s="198">
        <v>5.0810185202859997E-3</v>
      </c>
      <c r="AW82" s="199">
        <v>5.1620370359159997E-3</v>
      </c>
      <c r="AX82" s="269">
        <v>5.3935185169390002E-3</v>
      </c>
      <c r="AY82" s="270">
        <v>5.0694444435070004E-3</v>
      </c>
      <c r="AZ82" s="270">
        <v>5.0810185202859997E-3</v>
      </c>
      <c r="BA82" s="271">
        <v>5.0000000010190001E-3</v>
      </c>
      <c r="BB82" s="200">
        <v>5.5092592592592589E-3</v>
      </c>
      <c r="BC82" s="201">
        <v>5.0578703703703706E-3</v>
      </c>
      <c r="BD82" s="201">
        <v>5.3935185185185188E-3</v>
      </c>
      <c r="BE82" s="202">
        <v>5.1273148148148146E-3</v>
      </c>
      <c r="BF82" s="203">
        <v>5.1127314814814811E-3</v>
      </c>
      <c r="BG82" s="204">
        <v>5.3100694444444436E-3</v>
      </c>
      <c r="BH82" s="438">
        <v>5.4282407407407404E-3</v>
      </c>
      <c r="BI82" s="205"/>
      <c r="BJ82" s="310">
        <v>5.8912037037037032E-3</v>
      </c>
      <c r="BK82" s="311"/>
      <c r="BL82" s="311"/>
      <c r="BM82" s="397">
        <v>5.4282407407407404E-3</v>
      </c>
      <c r="BN82" s="404"/>
      <c r="BO82" s="407"/>
      <c r="BP82" s="416">
        <v>5.6018518518518518E-3</v>
      </c>
      <c r="BQ82" s="424">
        <v>5.0578703703703706E-3</v>
      </c>
      <c r="BR82" s="521">
        <v>5.3935185185185188E-3</v>
      </c>
      <c r="BS82" s="521"/>
      <c r="BT82" s="521"/>
    </row>
    <row r="83" spans="1:72" ht="13.5" thickBot="1" x14ac:dyDescent="0.25">
      <c r="A83" s="302" t="s">
        <v>14</v>
      </c>
      <c r="B83" s="361">
        <f t="shared" si="4"/>
        <v>4.8379629624829999E-3</v>
      </c>
      <c r="C83" s="367">
        <f t="shared" si="5"/>
        <v>5.1351831546276013E-3</v>
      </c>
      <c r="D83" s="301">
        <f t="shared" si="6"/>
        <v>5.1181891025641035E-3</v>
      </c>
      <c r="E83" s="296">
        <v>5.1967592589790002E-3</v>
      </c>
      <c r="F83" s="251">
        <v>5.1851851858369996E-3</v>
      </c>
      <c r="G83" s="252">
        <v>5.1967592589790002E-3</v>
      </c>
      <c r="H83" s="22">
        <v>5.0115740741599997E-3</v>
      </c>
      <c r="I83" s="23">
        <v>5.1620370359159997E-3</v>
      </c>
      <c r="J83" s="24">
        <v>4.9768518510970002E-3</v>
      </c>
      <c r="K83" s="25">
        <v>5.2430555551840003E-3</v>
      </c>
      <c r="L83" s="26">
        <v>4.9652777779559997E-3</v>
      </c>
      <c r="M83" s="26">
        <v>5.0694444435070004E-3</v>
      </c>
      <c r="N83" s="27">
        <v>5.0231481473020003E-3</v>
      </c>
      <c r="O83" s="28">
        <v>4.8495370356249996E-3</v>
      </c>
      <c r="P83" s="29"/>
      <c r="Q83" s="30">
        <v>5.034722220444E-3</v>
      </c>
      <c r="R83" s="31">
        <v>5.0925925934280003E-3</v>
      </c>
      <c r="S83" s="32">
        <v>5.0000000010190001E-3</v>
      </c>
      <c r="T83" s="32">
        <v>5.3819444437979997E-3</v>
      </c>
      <c r="U83" s="33">
        <v>4.9768518510970002E-3</v>
      </c>
      <c r="V83" s="34">
        <v>5.1157407397109996E-3</v>
      </c>
      <c r="W83" s="35">
        <v>4.8611111124049998E-3</v>
      </c>
      <c r="X83" s="35">
        <v>5.150462962774E-3</v>
      </c>
      <c r="Y83" s="36">
        <v>5.0231481473020003E-3</v>
      </c>
      <c r="Z83" s="37">
        <v>4.9652777779559997E-3</v>
      </c>
      <c r="AA83" s="38">
        <v>5.0810185202859997E-3</v>
      </c>
      <c r="AB83" s="39">
        <v>5.1273148164909998E-3</v>
      </c>
      <c r="AC83" s="40">
        <v>4.953703704814E-3</v>
      </c>
      <c r="AD83" s="41">
        <v>5.4166666668610001E-3</v>
      </c>
      <c r="AE83" s="192"/>
      <c r="AF83" s="192">
        <v>5.1388888896330004E-3</v>
      </c>
      <c r="AG83" s="193">
        <v>5.2083333321209999E-3</v>
      </c>
      <c r="AH83" s="22">
        <v>5.0462962972230001E-3</v>
      </c>
      <c r="AI83" s="23"/>
      <c r="AJ83" s="23">
        <v>4.8379629624829999E-3</v>
      </c>
      <c r="AK83" s="24">
        <v>5.8101851864189999E-3</v>
      </c>
      <c r="AL83" s="37">
        <v>5.6712962978050004E-3</v>
      </c>
      <c r="AM83" s="39">
        <v>4.884259258688E-3</v>
      </c>
      <c r="AN83" s="39">
        <v>5.3935185169390002E-3</v>
      </c>
      <c r="AO83" s="40">
        <v>4.9189814817510004E-3</v>
      </c>
      <c r="AP83" s="194">
        <v>5.520833332412E-3</v>
      </c>
      <c r="AQ83" s="195">
        <v>5.0810185202859997E-3</v>
      </c>
      <c r="AR83" s="195"/>
      <c r="AS83" s="196"/>
      <c r="AT83" s="197">
        <v>5.0462962972230001E-3</v>
      </c>
      <c r="AU83" s="198">
        <v>5.7523148134349996E-3</v>
      </c>
      <c r="AV83" s="198">
        <v>5.2662037051050001E-3</v>
      </c>
      <c r="AW83" s="199">
        <v>5.034722220444E-3</v>
      </c>
      <c r="AX83" s="269">
        <v>4.9074074086089998E-3</v>
      </c>
      <c r="AY83" s="270">
        <v>5.2893518513880003E-3</v>
      </c>
      <c r="AZ83" s="270">
        <v>5.2546296283249999E-3</v>
      </c>
      <c r="BA83" s="271">
        <v>5.0462962972230001E-3</v>
      </c>
      <c r="BB83" s="200">
        <v>5.0347222222222225E-3</v>
      </c>
      <c r="BC83" s="201"/>
      <c r="BD83" s="201">
        <v>5.7407407407407416E-3</v>
      </c>
      <c r="BE83" s="202">
        <v>5.138888888888889E-3</v>
      </c>
      <c r="BF83" s="203">
        <v>4.9833333333333335E-3</v>
      </c>
      <c r="BG83" s="204">
        <v>5.0832175925925932E-3</v>
      </c>
      <c r="BH83" s="204"/>
      <c r="BI83" s="205"/>
      <c r="BJ83" s="310">
        <v>4.8958333333333328E-3</v>
      </c>
      <c r="BK83" s="311"/>
      <c r="BL83" s="311"/>
      <c r="BM83" s="397">
        <v>5.4282407407407404E-3</v>
      </c>
      <c r="BN83" s="404"/>
      <c r="BO83" s="416">
        <v>5.0115740740740737E-3</v>
      </c>
      <c r="BP83" s="416">
        <v>5.185185185185185E-3</v>
      </c>
      <c r="BQ83" s="424">
        <v>4.8958333333333328E-3</v>
      </c>
      <c r="BR83" s="521">
        <v>5.1736111111111115E-3</v>
      </c>
      <c r="BS83" s="521">
        <v>5.0347222222222225E-3</v>
      </c>
      <c r="BT83" s="521">
        <v>4.9305555555555552E-3</v>
      </c>
    </row>
    <row r="84" spans="1:72" ht="13.5" thickBot="1" x14ac:dyDescent="0.25">
      <c r="A84" s="302" t="s">
        <v>11</v>
      </c>
      <c r="B84" s="361">
        <f t="shared" si="4"/>
        <v>5.6134259248210002E-3</v>
      </c>
      <c r="C84" s="367">
        <f t="shared" si="5"/>
        <v>5.8740972221688224E-3</v>
      </c>
      <c r="D84" s="301">
        <f t="shared" si="6"/>
        <v>5.8889880952380947E-3</v>
      </c>
      <c r="E84" s="296">
        <v>6.2847222216079997E-3</v>
      </c>
      <c r="F84" s="251">
        <v>5.7638888902149998E-3</v>
      </c>
      <c r="G84" s="252">
        <v>5.787037036498E-3</v>
      </c>
      <c r="H84" s="22">
        <v>5.6250000016010004E-3</v>
      </c>
      <c r="I84" s="23">
        <v>5.6712962978050004E-3</v>
      </c>
      <c r="J84" s="24">
        <v>5.7175925940099997E-3</v>
      </c>
      <c r="K84" s="25">
        <v>5.937499998254E-3</v>
      </c>
      <c r="L84" s="26">
        <v>5.7407407402929999E-3</v>
      </c>
      <c r="M84" s="26">
        <v>5.7291666671520003E-3</v>
      </c>
      <c r="N84" s="27">
        <v>5.937499998254E-3</v>
      </c>
      <c r="O84" s="28">
        <v>6.0300925943009998E-3</v>
      </c>
      <c r="P84" s="29">
        <v>5.7175925940099997E-3</v>
      </c>
      <c r="Q84" s="30">
        <v>5.8680555557659997E-3</v>
      </c>
      <c r="R84" s="31">
        <v>5.8449074058439998E-3</v>
      </c>
      <c r="S84" s="32">
        <v>5.7407407402929999E-3</v>
      </c>
      <c r="T84" s="32">
        <v>6.1921296291980003E-3</v>
      </c>
      <c r="U84" s="33">
        <v>5.6481481478839997E-3</v>
      </c>
      <c r="V84" s="34">
        <v>5.6134259248210002E-3</v>
      </c>
      <c r="W84" s="35">
        <v>5.7060185172300004E-3</v>
      </c>
      <c r="X84" s="35">
        <v>5.6828703709470001E-3</v>
      </c>
      <c r="Y84" s="36">
        <v>5.787037036498E-3</v>
      </c>
      <c r="Z84" s="37">
        <v>6.0300925943009998E-3</v>
      </c>
      <c r="AA84" s="38">
        <v>5.8680555557659997E-3</v>
      </c>
      <c r="AB84" s="39">
        <v>5.6828703709470001E-3</v>
      </c>
      <c r="AC84" s="40">
        <v>5.8912037020489999E-3</v>
      </c>
      <c r="AD84" s="41">
        <v>6.3888888871589996E-3</v>
      </c>
      <c r="AE84" s="192"/>
      <c r="AF84" s="192">
        <v>5.6597222210260003E-3</v>
      </c>
      <c r="AG84" s="193">
        <v>5.787037036498E-3</v>
      </c>
      <c r="AH84" s="22">
        <v>5.7291666671520003E-3</v>
      </c>
      <c r="AI84" s="23"/>
      <c r="AJ84" s="23">
        <v>5.7060185172300004E-3</v>
      </c>
      <c r="AK84" s="24">
        <v>6.1342592598519997E-3</v>
      </c>
      <c r="AL84" s="37">
        <v>6.423611110222E-3</v>
      </c>
      <c r="AM84" s="39">
        <v>6.053240740584E-3</v>
      </c>
      <c r="AN84" s="39">
        <v>5.7754629633560003E-3</v>
      </c>
      <c r="AO84" s="40">
        <v>5.856481482624E-3</v>
      </c>
      <c r="AP84" s="194">
        <v>6.7013888874499997E-3</v>
      </c>
      <c r="AQ84" s="195">
        <v>5.7407407402929999E-3</v>
      </c>
      <c r="AR84" s="195"/>
      <c r="AS84" s="196">
        <v>5.636574074742E-3</v>
      </c>
      <c r="AT84" s="197">
        <v>5.9953703712380003E-3</v>
      </c>
      <c r="AU84" s="198">
        <v>6.273148148466E-3</v>
      </c>
      <c r="AV84" s="198">
        <v>5.6944444440889998E-3</v>
      </c>
      <c r="AW84" s="199">
        <v>5.7523148134349996E-3</v>
      </c>
      <c r="AX84" s="269">
        <v>6.1805555560569998E-3</v>
      </c>
      <c r="AY84" s="270">
        <v>5.6828703709470001E-3</v>
      </c>
      <c r="AZ84" s="270">
        <v>5.6712962978050004E-3</v>
      </c>
      <c r="BA84" s="271">
        <v>5.6597222210260003E-3</v>
      </c>
      <c r="BB84" s="200">
        <v>6.2615740740740748E-3</v>
      </c>
      <c r="BC84" s="201">
        <v>5.6249999999999989E-3</v>
      </c>
      <c r="BD84" s="201">
        <v>6.0879629629629643E-3</v>
      </c>
      <c r="BE84" s="202">
        <v>5.8564814814814825E-3</v>
      </c>
      <c r="BF84" s="203">
        <v>5.6402777777777779E-3</v>
      </c>
      <c r="BG84" s="204"/>
      <c r="BH84" s="204">
        <v>5.9259259259259256E-3</v>
      </c>
      <c r="BI84" s="205"/>
      <c r="BJ84" s="310">
        <v>6.4004629629629628E-3</v>
      </c>
      <c r="BK84" s="311"/>
      <c r="BL84" s="311"/>
      <c r="BM84" s="397">
        <v>6.3310185185185197E-3</v>
      </c>
      <c r="BN84" s="404"/>
      <c r="BO84" s="416">
        <v>5.6597222222222222E-3</v>
      </c>
      <c r="BP84" s="416">
        <v>5.8680555555555543E-3</v>
      </c>
      <c r="BQ84" s="424">
        <v>5.7060185185185191E-3</v>
      </c>
      <c r="BR84" s="522">
        <v>5.8101851851851856E-3</v>
      </c>
      <c r="BS84" s="521">
        <v>5.6597222222222222E-3</v>
      </c>
      <c r="BT84" s="521">
        <v>5.6134259259259271E-3</v>
      </c>
    </row>
    <row r="85" spans="1:72" ht="13.5" thickBot="1" x14ac:dyDescent="0.25">
      <c r="A85" s="302" t="s">
        <v>77</v>
      </c>
      <c r="B85" s="361">
        <f t="shared" si="4"/>
        <v>5.4629629630650002E-3</v>
      </c>
      <c r="C85" s="367">
        <f t="shared" si="5"/>
        <v>5.8041932301562222E-3</v>
      </c>
      <c r="D85" s="301">
        <f t="shared" si="6"/>
        <v>5.7649845679012346E-3</v>
      </c>
      <c r="E85" s="296">
        <v>5.9143518519699997E-3</v>
      </c>
      <c r="F85" s="251">
        <v>6.0995370367890002E-3</v>
      </c>
      <c r="G85" s="252">
        <v>5.8680555557659997E-3</v>
      </c>
      <c r="H85" s="22">
        <v>5.7060185172300004E-3</v>
      </c>
      <c r="I85" s="23">
        <v>5.7986111096399997E-3</v>
      </c>
      <c r="J85" s="24">
        <v>5.6597222210260003E-3</v>
      </c>
      <c r="K85" s="25">
        <v>5.9259259251120003E-3</v>
      </c>
      <c r="L85" s="26">
        <v>5.5555555554750004E-3</v>
      </c>
      <c r="M85" s="26">
        <v>5.5092592592700003E-3</v>
      </c>
      <c r="N85" s="27">
        <v>5.7754629633560003E-3</v>
      </c>
      <c r="O85" s="28">
        <v>5.6597222210260003E-3</v>
      </c>
      <c r="P85" s="29">
        <v>5.6944444440889998E-3</v>
      </c>
      <c r="Q85" s="30">
        <v>5.7175925940099997E-3</v>
      </c>
      <c r="R85" s="31">
        <v>5.787037036498E-3</v>
      </c>
      <c r="S85" s="32">
        <v>5.636574074742E-3</v>
      </c>
      <c r="T85" s="32">
        <v>6.1342592598519997E-3</v>
      </c>
      <c r="U85" s="33">
        <v>5.5324074091910001E-3</v>
      </c>
      <c r="V85" s="34">
        <v>5.9606481481749999E-3</v>
      </c>
      <c r="W85" s="35">
        <v>5.7175925940099997E-3</v>
      </c>
      <c r="X85" s="35">
        <v>5.636574074742E-3</v>
      </c>
      <c r="Y85" s="36">
        <v>5.636574074742E-3</v>
      </c>
      <c r="Z85" s="37">
        <v>5.6134259248210002E-3</v>
      </c>
      <c r="AA85" s="38">
        <v>5.6944444440889998E-3</v>
      </c>
      <c r="AB85" s="39">
        <v>5.590277778538E-3</v>
      </c>
      <c r="AC85" s="40">
        <v>5.5787037053960003E-3</v>
      </c>
      <c r="AD85" s="41">
        <v>6.1458333329940003E-3</v>
      </c>
      <c r="AE85" s="192"/>
      <c r="AF85" s="192">
        <v>5.6828703709470001E-3</v>
      </c>
      <c r="AG85" s="193">
        <v>5.7523148134349996E-3</v>
      </c>
      <c r="AH85" s="22">
        <v>5.7986111096399997E-3</v>
      </c>
      <c r="AI85" s="23"/>
      <c r="AJ85" s="23">
        <v>5.6481481478839997E-3</v>
      </c>
      <c r="AK85" s="24">
        <v>6.5046296294899997E-3</v>
      </c>
      <c r="AL85" s="37">
        <v>6.6203703718199997E-3</v>
      </c>
      <c r="AM85" s="39">
        <v>5.8680555557659997E-3</v>
      </c>
      <c r="AN85" s="39">
        <v>6.3310185178119998E-3</v>
      </c>
      <c r="AO85" s="40">
        <v>5.6018518516789996E-3</v>
      </c>
      <c r="AP85" s="194">
        <v>6.5277777794110004E-3</v>
      </c>
      <c r="AQ85" s="195">
        <v>5.636574074742E-3</v>
      </c>
      <c r="AR85" s="195"/>
      <c r="AS85" s="196">
        <v>5.8217592595610004E-3</v>
      </c>
      <c r="AT85" s="197">
        <v>5.636574074742E-3</v>
      </c>
      <c r="AU85" s="198">
        <v>6.5856481487570001E-3</v>
      </c>
      <c r="AV85" s="198">
        <v>5.7407407402929999E-3</v>
      </c>
      <c r="AW85" s="199">
        <v>5.5092592592700003E-3</v>
      </c>
      <c r="AX85" s="269">
        <v>5.8217592595610004E-3</v>
      </c>
      <c r="AY85" s="270">
        <v>5.7986111096399997E-3</v>
      </c>
      <c r="AZ85" s="270">
        <v>5.6828703709470001E-3</v>
      </c>
      <c r="BA85" s="271">
        <v>5.4629629630650002E-3</v>
      </c>
      <c r="BB85" s="200">
        <v>5.8101851851851856E-3</v>
      </c>
      <c r="BC85" s="201">
        <v>5.6828703703703702E-3</v>
      </c>
      <c r="BD85" s="201">
        <v>6.5277777777777782E-3</v>
      </c>
      <c r="BE85" s="202">
        <v>5.6018518518518518E-3</v>
      </c>
      <c r="BF85" s="203">
        <v>5.6859953703703699E-3</v>
      </c>
      <c r="BG85" s="204">
        <v>5.6151620370370366E-3</v>
      </c>
      <c r="BH85" s="204">
        <v>6.0185185185185177E-3</v>
      </c>
      <c r="BI85" s="205"/>
      <c r="BJ85" s="310">
        <v>5.7291666666666671E-3</v>
      </c>
      <c r="BK85" s="311"/>
      <c r="BL85" s="311"/>
      <c r="BM85" s="397">
        <v>5.9375000000000009E-3</v>
      </c>
      <c r="BN85" s="404"/>
      <c r="BO85" s="416">
        <v>5.4861111111111117E-3</v>
      </c>
      <c r="BP85" s="416">
        <v>5.6134259259259271E-3</v>
      </c>
      <c r="BQ85" s="424">
        <v>5.6712962962962958E-3</v>
      </c>
      <c r="BR85" s="521">
        <v>5.9375000000000009E-3</v>
      </c>
      <c r="BS85" s="521">
        <v>5.5787037037037038E-3</v>
      </c>
      <c r="BT85" s="521">
        <v>5.5787037037037038E-3</v>
      </c>
    </row>
    <row r="86" spans="1:72" ht="13.5" thickBot="1" x14ac:dyDescent="0.25">
      <c r="A86" s="302" t="s">
        <v>78</v>
      </c>
      <c r="B86" s="361">
        <f t="shared" si="4"/>
        <v>5.3819444437979997E-3</v>
      </c>
      <c r="C86" s="367">
        <f t="shared" si="5"/>
        <v>5.7062237946214154E-3</v>
      </c>
      <c r="D86" s="301">
        <f t="shared" si="6"/>
        <v>5.7580324074074079E-3</v>
      </c>
      <c r="E86" s="296">
        <v>6.1805555560569998E-3</v>
      </c>
      <c r="F86" s="251">
        <v>5.4629629630650002E-3</v>
      </c>
      <c r="G86" s="252">
        <v>5.4629629630650002E-3</v>
      </c>
      <c r="H86" s="22">
        <v>5.6134259248210002E-3</v>
      </c>
      <c r="I86" s="23">
        <v>5.5787037053960003E-3</v>
      </c>
      <c r="J86" s="24">
        <v>5.3819444437979997E-3</v>
      </c>
      <c r="K86" s="25">
        <v>5.9259259251120003E-3</v>
      </c>
      <c r="L86" s="26">
        <v>5.5555555554750004E-3</v>
      </c>
      <c r="M86" s="26">
        <v>5.5092592592700003E-3</v>
      </c>
      <c r="N86" s="27">
        <v>5.7754629633560003E-3</v>
      </c>
      <c r="O86" s="28">
        <v>5.787037036498E-3</v>
      </c>
      <c r="P86" s="29">
        <v>5.520833332412E-3</v>
      </c>
      <c r="Q86" s="30">
        <v>5.6944444440889998E-3</v>
      </c>
      <c r="R86" s="31">
        <v>5.8449074058439998E-3</v>
      </c>
      <c r="S86" s="32">
        <v>5.6250000016010004E-3</v>
      </c>
      <c r="T86" s="32"/>
      <c r="U86" s="33">
        <v>5.5671296286160001E-3</v>
      </c>
      <c r="V86" s="34">
        <v>5.5555555554750004E-3</v>
      </c>
      <c r="W86" s="35">
        <v>5.6597222210260003E-3</v>
      </c>
      <c r="X86" s="35">
        <v>5.6944444440889998E-3</v>
      </c>
      <c r="Y86" s="36">
        <v>5.6018518516789996E-3</v>
      </c>
      <c r="Z86" s="37">
        <v>5.9837962980959997E-3</v>
      </c>
      <c r="AA86" s="38">
        <v>5.636574074742E-3</v>
      </c>
      <c r="AB86" s="39">
        <v>5.590277778538E-3</v>
      </c>
      <c r="AC86" s="40">
        <v>5.6944444440889998E-3</v>
      </c>
      <c r="AD86" s="41">
        <v>6.2615740753240003E-3</v>
      </c>
      <c r="AE86" s="192"/>
      <c r="AF86" s="192">
        <v>5.520833332412E-3</v>
      </c>
      <c r="AG86" s="193">
        <v>5.6712962978050004E-3</v>
      </c>
      <c r="AH86" s="22">
        <v>5.6712962978050004E-3</v>
      </c>
      <c r="AI86" s="23"/>
      <c r="AJ86" s="23"/>
      <c r="AK86" s="24">
        <v>6.0763888905059999E-3</v>
      </c>
      <c r="AL86" s="37">
        <v>6.0300925943009998E-3</v>
      </c>
      <c r="AM86" s="39">
        <v>5.6712962978050004E-3</v>
      </c>
      <c r="AN86" s="39">
        <v>5.4629629630650002E-3</v>
      </c>
      <c r="AO86" s="40">
        <v>5.7638888902149998E-3</v>
      </c>
      <c r="AP86" s="194">
        <v>6.4120370370800003E-3</v>
      </c>
      <c r="AQ86" s="195">
        <v>5.5671296286160001E-3</v>
      </c>
      <c r="AR86" s="195"/>
      <c r="AS86" s="196">
        <v>5.5671296286160001E-3</v>
      </c>
      <c r="AT86" s="197"/>
      <c r="AU86" s="198">
        <v>6.00694444438E-3</v>
      </c>
      <c r="AV86" s="198">
        <v>5.4282407400019998E-3</v>
      </c>
      <c r="AW86" s="199">
        <v>5.6597222210260003E-3</v>
      </c>
      <c r="AX86" s="269">
        <v>5.8217592595610004E-3</v>
      </c>
      <c r="AY86" s="270">
        <v>5.4398148131440003E-3</v>
      </c>
      <c r="AZ86" s="270">
        <v>5.4513888899239997E-3</v>
      </c>
      <c r="BA86" s="271">
        <v>5.4629629630650002E-3</v>
      </c>
      <c r="BB86" s="200">
        <v>5.9953703703703697E-3</v>
      </c>
      <c r="BC86" s="201">
        <v>5.5671296296296302E-3</v>
      </c>
      <c r="BD86" s="201"/>
      <c r="BE86" s="202"/>
      <c r="BF86" s="203">
        <v>5.5400462962962964E-3</v>
      </c>
      <c r="BG86" s="204">
        <v>5.8018518518518523E-3</v>
      </c>
      <c r="BH86" s="204">
        <v>5.7870370370370376E-3</v>
      </c>
      <c r="BI86" s="205"/>
      <c r="BJ86" s="310"/>
      <c r="BK86" s="311"/>
      <c r="BL86" s="311"/>
      <c r="BM86" s="397">
        <v>5.8564814814814825E-3</v>
      </c>
      <c r="BN86" s="404"/>
      <c r="BO86" s="407"/>
      <c r="BP86" s="416">
        <v>6.1805555555555563E-3</v>
      </c>
      <c r="BQ86" s="424">
        <v>5.5555555555555558E-3</v>
      </c>
      <c r="BR86" s="521">
        <v>5.7523148148148143E-3</v>
      </c>
      <c r="BS86" s="521"/>
      <c r="BT86" s="521">
        <v>5.5439814814814822E-3</v>
      </c>
    </row>
    <row r="87" spans="1:72" ht="13.5" thickBot="1" x14ac:dyDescent="0.25">
      <c r="A87" s="302" t="s">
        <v>79</v>
      </c>
      <c r="B87" s="361">
        <f t="shared" si="4"/>
        <v>5.2893518513880003E-3</v>
      </c>
      <c r="C87" s="367">
        <f t="shared" si="5"/>
        <v>5.5973579183299284E-3</v>
      </c>
      <c r="D87" s="301">
        <f t="shared" si="6"/>
        <v>5.5667283950617281E-3</v>
      </c>
      <c r="E87" s="296">
        <v>5.5671296286160001E-3</v>
      </c>
      <c r="F87" s="251">
        <v>5.6828703709470001E-3</v>
      </c>
      <c r="G87" s="252">
        <v>5.5439814823329998E-3</v>
      </c>
      <c r="H87" s="22">
        <v>5.3935185169390002E-3</v>
      </c>
      <c r="I87" s="23">
        <v>5.5671296286160001E-3</v>
      </c>
      <c r="J87" s="24">
        <v>5.5092592592700003E-3</v>
      </c>
      <c r="K87" s="25">
        <v>5.5439814823329998E-3</v>
      </c>
      <c r="L87" s="26">
        <v>5.4398148131440003E-3</v>
      </c>
      <c r="M87" s="26">
        <v>5.5787037053960003E-3</v>
      </c>
      <c r="N87" s="27">
        <v>5.6134259248210002E-3</v>
      </c>
      <c r="O87" s="28">
        <v>5.3240740744509999E-3</v>
      </c>
      <c r="P87" s="29"/>
      <c r="Q87" s="30">
        <v>5.590277778538E-3</v>
      </c>
      <c r="R87" s="31">
        <v>5.6250000016010004E-3</v>
      </c>
      <c r="S87" s="32">
        <v>5.4513888899239997E-3</v>
      </c>
      <c r="T87" s="32">
        <v>5.7175925940099997E-3</v>
      </c>
      <c r="U87" s="33">
        <v>5.4050925937190004E-3</v>
      </c>
      <c r="V87" s="34">
        <v>5.5671296286160001E-3</v>
      </c>
      <c r="W87" s="35">
        <v>5.4166666668610001E-3</v>
      </c>
      <c r="X87" s="35">
        <v>5.636574074742E-3</v>
      </c>
      <c r="Y87" s="36">
        <v>5.5555555554750004E-3</v>
      </c>
      <c r="Z87" s="37">
        <v>5.3935185169390002E-3</v>
      </c>
      <c r="AA87" s="38">
        <v>5.5555555554750004E-3</v>
      </c>
      <c r="AB87" s="39">
        <v>5.5671296286160001E-3</v>
      </c>
      <c r="AC87" s="40">
        <v>5.5324074091910001E-3</v>
      </c>
      <c r="AD87" s="41">
        <v>5.7523148134349996E-3</v>
      </c>
      <c r="AE87" s="192"/>
      <c r="AF87" s="192"/>
      <c r="AG87" s="193"/>
      <c r="AH87" s="22">
        <v>5.6597222210260003E-3</v>
      </c>
      <c r="AI87" s="23"/>
      <c r="AJ87" s="23">
        <v>5.4166666668610001E-3</v>
      </c>
      <c r="AK87" s="24">
        <v>6.1342592598519997E-3</v>
      </c>
      <c r="AL87" s="37">
        <v>6.2615740753240003E-3</v>
      </c>
      <c r="AM87" s="39">
        <v>5.4166666668610001E-3</v>
      </c>
      <c r="AN87" s="39">
        <v>6.1111111099309999E-3</v>
      </c>
      <c r="AO87" s="40">
        <v>5.3587962975140003E-3</v>
      </c>
      <c r="AP87" s="194">
        <v>6.0648148137259997E-3</v>
      </c>
      <c r="AQ87" s="195">
        <v>5.4282407400019998E-3</v>
      </c>
      <c r="AR87" s="195"/>
      <c r="AS87" s="196">
        <v>5.5671296286160001E-3</v>
      </c>
      <c r="AT87" s="197">
        <v>5.5439814823329998E-3</v>
      </c>
      <c r="AU87" s="198">
        <v>6.2615740753240003E-3</v>
      </c>
      <c r="AV87" s="198">
        <v>5.6250000016010004E-3</v>
      </c>
      <c r="AW87" s="199">
        <v>5.2893518513880003E-3</v>
      </c>
      <c r="AX87" s="269">
        <v>5.4282407400019998E-3</v>
      </c>
      <c r="AY87" s="270">
        <v>5.6828703709470001E-3</v>
      </c>
      <c r="AZ87" s="270">
        <v>5.9837962980959997E-3</v>
      </c>
      <c r="BA87" s="271">
        <v>5.3819444437979997E-3</v>
      </c>
      <c r="BB87" s="200">
        <v>5.4050925925925924E-3</v>
      </c>
      <c r="BC87" s="201">
        <v>5.6712962962962958E-3</v>
      </c>
      <c r="BD87" s="201">
        <v>6.5046296296296302E-3</v>
      </c>
      <c r="BE87" s="202">
        <v>5.5092592592592589E-3</v>
      </c>
      <c r="BF87" s="203">
        <v>5.4377314814814818E-3</v>
      </c>
      <c r="BG87" s="204">
        <v>5.412731481481481E-3</v>
      </c>
      <c r="BH87" s="204">
        <v>5.8449074074074072E-3</v>
      </c>
      <c r="BI87" s="205"/>
      <c r="BJ87" s="310">
        <v>5.3819444444444453E-3</v>
      </c>
      <c r="BK87" s="311"/>
      <c r="BL87" s="311"/>
      <c r="BM87" s="397">
        <v>5.9375000000000009E-3</v>
      </c>
      <c r="BN87" s="404"/>
      <c r="BO87" s="416">
        <v>5.4398148148148149E-3</v>
      </c>
      <c r="BP87" s="416">
        <v>5.3935185185185188E-3</v>
      </c>
      <c r="BQ87" s="424">
        <v>5.3009259259259251E-3</v>
      </c>
      <c r="BR87" s="521">
        <v>5.5555555555555558E-3</v>
      </c>
      <c r="BS87" s="521">
        <v>5.3240740740740748E-3</v>
      </c>
      <c r="BT87" s="521">
        <v>5.3819444444444453E-3</v>
      </c>
    </row>
    <row r="88" spans="1:72" ht="13.5" thickBot="1" x14ac:dyDescent="0.25">
      <c r="A88" s="302" t="s">
        <v>1</v>
      </c>
      <c r="B88" s="361">
        <f t="shared" si="4"/>
        <v>5.6134259248210002E-3</v>
      </c>
      <c r="C88" s="367">
        <f t="shared" si="5"/>
        <v>6.0160629993643621E-3</v>
      </c>
      <c r="D88" s="301">
        <f t="shared" si="6"/>
        <v>6.0703169515669521E-3</v>
      </c>
      <c r="E88" s="296">
        <v>6.1111111099309999E-3</v>
      </c>
      <c r="F88" s="251">
        <v>5.937499998254E-3</v>
      </c>
      <c r="G88" s="252">
        <v>6.1458333329940003E-3</v>
      </c>
      <c r="H88" s="22">
        <v>5.6944444440889998E-3</v>
      </c>
      <c r="I88" s="23">
        <v>6.0416666674430004E-3</v>
      </c>
      <c r="J88" s="24">
        <v>5.9837962980959997E-3</v>
      </c>
      <c r="K88" s="25">
        <v>5.9837962980959997E-3</v>
      </c>
      <c r="L88" s="26">
        <v>5.7638888902149998E-3</v>
      </c>
      <c r="M88" s="26">
        <v>5.7407407402929999E-3</v>
      </c>
      <c r="N88" s="27">
        <v>5.787037036498E-3</v>
      </c>
      <c r="O88" s="28">
        <v>5.6828703709470001E-3</v>
      </c>
      <c r="P88" s="29"/>
      <c r="Q88" s="30">
        <v>5.8912037020489999E-3</v>
      </c>
      <c r="R88" s="31">
        <v>6.2499999985450002E-3</v>
      </c>
      <c r="S88" s="32"/>
      <c r="T88" s="32"/>
      <c r="U88" s="33"/>
      <c r="V88" s="34">
        <v>5.7175925940099997E-3</v>
      </c>
      <c r="W88" s="35">
        <v>5.9490740750330002E-3</v>
      </c>
      <c r="X88" s="35">
        <v>5.8101851864189999E-3</v>
      </c>
      <c r="Y88" s="36">
        <v>5.9490740750330002E-3</v>
      </c>
      <c r="Z88" s="37">
        <v>5.856481482624E-3</v>
      </c>
      <c r="AA88" s="38">
        <v>5.9259259251120003E-3</v>
      </c>
      <c r="AB88" s="39">
        <v>5.8680555557659997E-3</v>
      </c>
      <c r="AC88" s="40">
        <v>5.9027777788290001E-3</v>
      </c>
      <c r="AD88" s="41">
        <v>6.5740740756159996E-3</v>
      </c>
      <c r="AE88" s="192"/>
      <c r="AF88" s="192">
        <v>5.9259259251120003E-3</v>
      </c>
      <c r="AG88" s="193"/>
      <c r="AH88" s="22">
        <v>5.6944444440889998E-3</v>
      </c>
      <c r="AI88" s="23"/>
      <c r="AJ88" s="23">
        <v>6.1342592598519997E-3</v>
      </c>
      <c r="AK88" s="24">
        <v>6.5624999988360003E-3</v>
      </c>
      <c r="AL88" s="37">
        <v>6.539351852552E-3</v>
      </c>
      <c r="AM88" s="39"/>
      <c r="AN88" s="39"/>
      <c r="AO88" s="40"/>
      <c r="AP88" s="194">
        <v>7.0254629645210001E-3</v>
      </c>
      <c r="AQ88" s="195">
        <v>5.9722222213169996E-3</v>
      </c>
      <c r="AR88" s="195"/>
      <c r="AS88" s="196">
        <v>5.7291666671520003E-3</v>
      </c>
      <c r="AT88" s="197">
        <v>5.856481482624E-3</v>
      </c>
      <c r="AU88" s="198">
        <v>6.7245370373709996E-3</v>
      </c>
      <c r="AV88" s="198">
        <v>5.6134259248210002E-3</v>
      </c>
      <c r="AW88" s="199">
        <v>5.9027777788290001E-3</v>
      </c>
      <c r="AX88" s="269">
        <v>6.2847222216079997E-3</v>
      </c>
      <c r="AY88" s="270">
        <v>5.787037036498E-3</v>
      </c>
      <c r="AZ88" s="270">
        <v>5.8912037020489999E-3</v>
      </c>
      <c r="BA88" s="271">
        <v>5.6944444440889998E-3</v>
      </c>
      <c r="BB88" s="200">
        <v>6.168981481481481E-3</v>
      </c>
      <c r="BC88" s="201"/>
      <c r="BD88" s="201"/>
      <c r="BE88" s="202">
        <v>6.0185185185185177E-3</v>
      </c>
      <c r="BF88" s="203">
        <v>5.7326388888888887E-3</v>
      </c>
      <c r="BG88" s="204">
        <v>6.0287037037037037E-3</v>
      </c>
      <c r="BH88" s="204">
        <v>6.4583333333333333E-3</v>
      </c>
      <c r="BI88" s="205"/>
      <c r="BJ88" s="310">
        <v>6.3425925925925915E-3</v>
      </c>
      <c r="BK88" s="311"/>
      <c r="BL88" s="311"/>
      <c r="BM88" s="397">
        <v>6.4236111111111117E-3</v>
      </c>
      <c r="BN88" s="404"/>
      <c r="BO88" s="416">
        <v>5.9259259259259256E-3</v>
      </c>
      <c r="BP88" s="416">
        <v>6.2268518518518515E-3</v>
      </c>
      <c r="BQ88" s="424">
        <v>6.0648148148148145E-3</v>
      </c>
      <c r="BR88" s="521">
        <v>5.9259259259259256E-3</v>
      </c>
      <c r="BS88" s="521">
        <v>5.8449074074074072E-3</v>
      </c>
      <c r="BT88" s="521">
        <v>5.7523148148148143E-3</v>
      </c>
    </row>
    <row r="89" spans="1:72" ht="13.5" thickBot="1" x14ac:dyDescent="0.25">
      <c r="A89" s="302" t="s">
        <v>80</v>
      </c>
      <c r="B89" s="361">
        <f t="shared" si="4"/>
        <v>5.5555555554750004E-3</v>
      </c>
      <c r="C89" s="367">
        <f t="shared" si="5"/>
        <v>5.9282995597370056E-3</v>
      </c>
      <c r="D89" s="301">
        <f t="shared" si="6"/>
        <v>5.8607330246913574E-3</v>
      </c>
      <c r="E89" s="296">
        <v>6.4120370370800003E-3</v>
      </c>
      <c r="F89" s="251">
        <v>6.0763888905059999E-3</v>
      </c>
      <c r="G89" s="252">
        <v>5.7986111096399997E-3</v>
      </c>
      <c r="H89" s="22">
        <v>5.787037036498E-3</v>
      </c>
      <c r="I89" s="23">
        <v>5.6134259248210002E-3</v>
      </c>
      <c r="J89" s="24">
        <v>5.787037036498E-3</v>
      </c>
      <c r="K89" s="25">
        <v>6.0879629636469996E-3</v>
      </c>
      <c r="L89" s="26">
        <v>5.7291666671520003E-3</v>
      </c>
      <c r="M89" s="26">
        <v>5.7175925940099997E-3</v>
      </c>
      <c r="N89" s="27">
        <v>5.9027777788290001E-3</v>
      </c>
      <c r="O89" s="28">
        <v>5.937499998254E-3</v>
      </c>
      <c r="P89" s="29">
        <v>5.7175925940099997E-3</v>
      </c>
      <c r="Q89" s="30">
        <v>5.8796296289070002E-3</v>
      </c>
      <c r="R89" s="31">
        <v>6.053240740584E-3</v>
      </c>
      <c r="S89" s="32">
        <v>5.8796296289070002E-3</v>
      </c>
      <c r="T89" s="32">
        <v>6.5624999988360003E-3</v>
      </c>
      <c r="U89" s="33">
        <v>5.8101851864189999E-3</v>
      </c>
      <c r="V89" s="34">
        <v>6.0648148137259997E-3</v>
      </c>
      <c r="W89" s="35">
        <v>5.8101851864189999E-3</v>
      </c>
      <c r="X89" s="35">
        <v>5.9143518519699997E-3</v>
      </c>
      <c r="Y89" s="36">
        <v>5.7523148134349996E-3</v>
      </c>
      <c r="Z89" s="37">
        <v>5.937499998254E-3</v>
      </c>
      <c r="AA89" s="38">
        <v>5.856481482624E-3</v>
      </c>
      <c r="AB89" s="39">
        <v>5.636574074742E-3</v>
      </c>
      <c r="AC89" s="40">
        <v>5.7291666671520003E-3</v>
      </c>
      <c r="AD89" s="41">
        <v>6.2499999985450002E-3</v>
      </c>
      <c r="AE89" s="192"/>
      <c r="AF89" s="192">
        <v>5.9606481481749999E-3</v>
      </c>
      <c r="AG89" s="193">
        <v>5.9490740750330002E-3</v>
      </c>
      <c r="AH89" s="22">
        <v>5.8796296289070002E-3</v>
      </c>
      <c r="AI89" s="23"/>
      <c r="AJ89" s="23">
        <v>5.6944444440889998E-3</v>
      </c>
      <c r="AK89" s="24">
        <v>6.2615740753240003E-3</v>
      </c>
      <c r="AL89" s="37">
        <v>7.3495370379529999E-3</v>
      </c>
      <c r="AM89" s="39">
        <v>5.6828703709470001E-3</v>
      </c>
      <c r="AN89" s="39">
        <v>6.3773148140169999E-3</v>
      </c>
      <c r="AO89" s="40">
        <v>5.6944444440889998E-3</v>
      </c>
      <c r="AP89" s="194">
        <v>6.6550925912449996E-3</v>
      </c>
      <c r="AQ89" s="195">
        <v>5.8680555557659997E-3</v>
      </c>
      <c r="AR89" s="195"/>
      <c r="AS89" s="196">
        <v>5.8680555557659997E-3</v>
      </c>
      <c r="AT89" s="197">
        <v>5.7754629633560003E-3</v>
      </c>
      <c r="AU89" s="198">
        <v>6.840277776064E-3</v>
      </c>
      <c r="AV89" s="198">
        <v>5.8217592595610004E-3</v>
      </c>
      <c r="AW89" s="199">
        <v>5.5787037053960003E-3</v>
      </c>
      <c r="AX89" s="269">
        <v>5.6597222210260003E-3</v>
      </c>
      <c r="AY89" s="270">
        <v>5.7407407402929999E-3</v>
      </c>
      <c r="AZ89" s="270">
        <v>5.7986111096399997E-3</v>
      </c>
      <c r="BA89" s="271">
        <v>5.5555555554750004E-3</v>
      </c>
      <c r="BB89" s="200">
        <v>5.9027777777777776E-3</v>
      </c>
      <c r="BC89" s="201">
        <v>5.6018518518518518E-3</v>
      </c>
      <c r="BD89" s="201">
        <v>6.3541666666666668E-3</v>
      </c>
      <c r="BE89" s="202">
        <v>5.6597222222222222E-3</v>
      </c>
      <c r="BF89" s="203">
        <v>5.8237268518518516E-3</v>
      </c>
      <c r="BG89" s="204">
        <v>5.6289351851851847E-3</v>
      </c>
      <c r="BH89" s="204">
        <v>5.9953703703703697E-3</v>
      </c>
      <c r="BI89" s="205"/>
      <c r="BJ89" s="310">
        <v>5.8912037037037032E-3</v>
      </c>
      <c r="BK89" s="311"/>
      <c r="BL89" s="311"/>
      <c r="BM89" s="397">
        <v>6.2615740740740748E-3</v>
      </c>
      <c r="BN89" s="404"/>
      <c r="BO89" s="416">
        <v>5.7407407407407416E-3</v>
      </c>
      <c r="BP89" s="416">
        <v>5.8333333333333336E-3</v>
      </c>
      <c r="BQ89" s="424">
        <v>5.7060185185185191E-3</v>
      </c>
      <c r="BR89" s="521">
        <v>6.0995370370370361E-3</v>
      </c>
      <c r="BS89" s="521">
        <v>5.6944444444444438E-3</v>
      </c>
      <c r="BT89" s="521">
        <v>5.7175925925925927E-3</v>
      </c>
    </row>
    <row r="90" spans="1:72" ht="13.5" thickBot="1" x14ac:dyDescent="0.25">
      <c r="A90" s="302" t="s">
        <v>81</v>
      </c>
      <c r="B90" s="361">
        <f t="shared" si="4"/>
        <v>5.5324074091910001E-3</v>
      </c>
      <c r="C90" s="367">
        <f t="shared" si="5"/>
        <v>5.8317962963998172E-3</v>
      </c>
      <c r="D90" s="301">
        <f t="shared" si="6"/>
        <v>5.845324074074074E-3</v>
      </c>
      <c r="E90" s="296">
        <v>5.9722222213169996E-3</v>
      </c>
      <c r="F90" s="251">
        <v>5.6712962978050004E-3</v>
      </c>
      <c r="G90" s="252">
        <v>5.7175925940099997E-3</v>
      </c>
      <c r="H90" s="22">
        <v>5.7291666671520003E-3</v>
      </c>
      <c r="I90" s="23">
        <v>5.8449074058439998E-3</v>
      </c>
      <c r="J90" s="24">
        <v>5.6597222210260003E-3</v>
      </c>
      <c r="K90" s="25">
        <v>5.8912037020489999E-3</v>
      </c>
      <c r="L90" s="26">
        <v>5.6481481478839997E-3</v>
      </c>
      <c r="M90" s="26">
        <v>5.5787037053960003E-3</v>
      </c>
      <c r="N90" s="27">
        <v>5.5671296286160001E-3</v>
      </c>
      <c r="O90" s="28">
        <v>5.6828703709470001E-3</v>
      </c>
      <c r="P90" s="29"/>
      <c r="Q90" s="30">
        <v>5.6944444440889998E-3</v>
      </c>
      <c r="R90" s="31"/>
      <c r="S90" s="32"/>
      <c r="T90" s="32"/>
      <c r="U90" s="33"/>
      <c r="V90" s="34">
        <v>5.5324074091910001E-3</v>
      </c>
      <c r="W90" s="35">
        <v>5.6481481478839997E-3</v>
      </c>
      <c r="X90" s="35">
        <v>5.636574074742E-3</v>
      </c>
      <c r="Y90" s="36">
        <v>5.8217592595610004E-3</v>
      </c>
      <c r="Z90" s="37">
        <v>5.8217592595610004E-3</v>
      </c>
      <c r="AA90" s="38">
        <v>5.7407407402929999E-3</v>
      </c>
      <c r="AB90" s="39">
        <v>5.8101851864189999E-3</v>
      </c>
      <c r="AC90" s="40">
        <v>5.6828703709470001E-3</v>
      </c>
      <c r="AD90" s="41">
        <v>6.4814814832060003E-3</v>
      </c>
      <c r="AE90" s="192"/>
      <c r="AF90" s="192">
        <v>5.6828703709470001E-3</v>
      </c>
      <c r="AG90" s="193">
        <v>5.9259259251120003E-3</v>
      </c>
      <c r="AH90" s="22">
        <v>5.9837962980959997E-3</v>
      </c>
      <c r="AI90" s="23"/>
      <c r="AJ90" s="23">
        <v>5.7291666671520003E-3</v>
      </c>
      <c r="AK90" s="24">
        <v>6.2499999985450002E-3</v>
      </c>
      <c r="AL90" s="37">
        <v>6.2384259254029996E-3</v>
      </c>
      <c r="AM90" s="39">
        <v>5.6597222210260003E-3</v>
      </c>
      <c r="AN90" s="39">
        <v>5.6828703709470001E-3</v>
      </c>
      <c r="AO90" s="40">
        <v>5.7175925940099997E-3</v>
      </c>
      <c r="AP90" s="194">
        <v>7.2800925918269999E-3</v>
      </c>
      <c r="AQ90" s="195">
        <v>5.8217592595610004E-3</v>
      </c>
      <c r="AR90" s="195"/>
      <c r="AS90" s="196">
        <v>5.5787037053960003E-3</v>
      </c>
      <c r="AT90" s="197"/>
      <c r="AU90" s="198">
        <v>6.3310185178119998E-3</v>
      </c>
      <c r="AV90" s="198">
        <v>5.6134259248210002E-3</v>
      </c>
      <c r="AW90" s="199">
        <v>5.7638888902149998E-3</v>
      </c>
      <c r="AX90" s="269">
        <v>6.1342592598519997E-3</v>
      </c>
      <c r="AY90" s="270">
        <v>5.6134259248210002E-3</v>
      </c>
      <c r="AZ90" s="270">
        <v>5.6944444440889998E-3</v>
      </c>
      <c r="BA90" s="271">
        <v>5.6018518516789996E-3</v>
      </c>
      <c r="BB90" s="200">
        <v>6.168981481481481E-3</v>
      </c>
      <c r="BC90" s="201">
        <v>5.6481481481481478E-3</v>
      </c>
      <c r="BD90" s="201">
        <v>5.9143518518518521E-3</v>
      </c>
      <c r="BE90" s="202">
        <v>5.5671296296296302E-3</v>
      </c>
      <c r="BF90" s="203">
        <v>5.5721064814814826E-3</v>
      </c>
      <c r="BG90" s="204">
        <v>5.8093750000000012E-3</v>
      </c>
      <c r="BH90" s="204"/>
      <c r="BI90" s="205"/>
      <c r="BJ90" s="310"/>
      <c r="BK90" s="311"/>
      <c r="BL90" s="311"/>
      <c r="BM90" s="397">
        <v>6.1574074074074074E-3</v>
      </c>
      <c r="BN90" s="404"/>
      <c r="BO90" s="407"/>
      <c r="BP90" s="416">
        <v>5.9259259259259256E-3</v>
      </c>
      <c r="BQ90" s="424">
        <v>5.7638888888888887E-3</v>
      </c>
      <c r="BR90" s="521">
        <v>5.9259259259259256E-3</v>
      </c>
      <c r="BS90" s="521"/>
      <c r="BT90" s="521"/>
    </row>
    <row r="91" spans="1:72" ht="13.5" thickBot="1" x14ac:dyDescent="0.25">
      <c r="A91" s="303" t="s">
        <v>82</v>
      </c>
      <c r="B91" s="361">
        <f t="shared" si="4"/>
        <v>5.347222222222222E-3</v>
      </c>
      <c r="C91" s="367">
        <f t="shared" si="5"/>
        <v>5.6797132202008839E-3</v>
      </c>
      <c r="D91" s="301">
        <f t="shared" si="6"/>
        <v>5.6846219135802479E-3</v>
      </c>
      <c r="E91" s="299">
        <v>6.2847222216079997E-3</v>
      </c>
      <c r="F91" s="255">
        <v>5.4976851861279997E-3</v>
      </c>
      <c r="G91" s="256"/>
      <c r="H91" s="42">
        <v>5.520833332412E-3</v>
      </c>
      <c r="I91" s="43">
        <v>5.5555555554750004E-3</v>
      </c>
      <c r="J91" s="44">
        <v>5.6712962978050004E-3</v>
      </c>
      <c r="K91" s="45">
        <v>5.5555555554750004E-3</v>
      </c>
      <c r="L91" s="46">
        <v>5.5092592592700003E-3</v>
      </c>
      <c r="M91" s="46">
        <v>5.4282407400019998E-3</v>
      </c>
      <c r="N91" s="47"/>
      <c r="O91" s="48">
        <v>5.5671296286160001E-3</v>
      </c>
      <c r="P91" s="49"/>
      <c r="Q91" s="50">
        <v>5.8101851864189999E-3</v>
      </c>
      <c r="R91" s="51">
        <v>5.7986111096399997E-3</v>
      </c>
      <c r="S91" s="52">
        <v>5.4745370362069999E-3</v>
      </c>
      <c r="T91" s="52">
        <v>5.7407407402929999E-3</v>
      </c>
      <c r="U91" s="53">
        <v>5.4976851861279997E-3</v>
      </c>
      <c r="V91" s="54">
        <v>5.4398148131440003E-3</v>
      </c>
      <c r="W91" s="55">
        <v>5.4166666668610001E-3</v>
      </c>
      <c r="X91" s="55">
        <v>5.5324074091910001E-3</v>
      </c>
      <c r="Y91" s="56">
        <v>5.7291666671520003E-3</v>
      </c>
      <c r="Z91" s="57">
        <v>5.4398148131440003E-3</v>
      </c>
      <c r="AA91" s="58">
        <v>5.5787037053960003E-3</v>
      </c>
      <c r="AB91" s="59">
        <v>5.6018518516789996E-3</v>
      </c>
      <c r="AC91" s="60"/>
      <c r="AD91" s="61">
        <v>5.8680555557659997E-3</v>
      </c>
      <c r="AE91" s="276"/>
      <c r="AF91" s="276">
        <v>5.856481482624E-3</v>
      </c>
      <c r="AG91" s="277">
        <v>5.7060185172300004E-3</v>
      </c>
      <c r="AH91" s="42">
        <v>5.6134259248210002E-3</v>
      </c>
      <c r="AI91" s="43"/>
      <c r="AJ91" s="43">
        <v>5.4050925937190004E-3</v>
      </c>
      <c r="AK91" s="44"/>
      <c r="AL91" s="57">
        <v>6.4351851870010001E-3</v>
      </c>
      <c r="AM91" s="59">
        <v>5.4398148131440003E-3</v>
      </c>
      <c r="AN91" s="58">
        <v>6.1805555560569998E-3</v>
      </c>
      <c r="AO91" s="60">
        <v>5.7291666671520003E-3</v>
      </c>
      <c r="AP91" s="278">
        <v>6.3773148140169999E-3</v>
      </c>
      <c r="AQ91" s="279">
        <v>5.7291666671520003E-3</v>
      </c>
      <c r="AR91" s="279"/>
      <c r="AS91" s="280"/>
      <c r="AT91" s="281">
        <v>5.7407407402929999E-3</v>
      </c>
      <c r="AU91" s="282"/>
      <c r="AV91" s="282">
        <v>5.8217592595610004E-3</v>
      </c>
      <c r="AW91" s="283">
        <v>5.4513888899239997E-3</v>
      </c>
      <c r="AX91" s="284">
        <v>5.4398148131440003E-3</v>
      </c>
      <c r="AY91" s="285">
        <v>5.8101851864189999E-3</v>
      </c>
      <c r="AZ91" s="285">
        <v>5.6481481478839997E-3</v>
      </c>
      <c r="BA91" s="286">
        <v>5.5324074091910001E-3</v>
      </c>
      <c r="BB91" s="287">
        <v>5.6828703703703702E-3</v>
      </c>
      <c r="BC91" s="288">
        <v>6.0069444444444441E-3</v>
      </c>
      <c r="BD91" s="288">
        <v>6.5162037037037037E-3</v>
      </c>
      <c r="BE91" s="289">
        <v>5.6134259259259271E-3</v>
      </c>
      <c r="BF91" s="290">
        <v>5.5104166666666669E-3</v>
      </c>
      <c r="BG91" s="291">
        <v>5.4649305555555562E-3</v>
      </c>
      <c r="BH91" s="291">
        <v>5.9375000000000009E-3</v>
      </c>
      <c r="BI91" s="292"/>
      <c r="BJ91" s="314">
        <v>5.4745370370370373E-3</v>
      </c>
      <c r="BK91" s="315"/>
      <c r="BL91" s="315"/>
      <c r="BM91" s="400">
        <v>5.9953703703703697E-3</v>
      </c>
      <c r="BN91" s="409"/>
      <c r="BO91" s="420">
        <v>5.5324074074074069E-3</v>
      </c>
      <c r="BP91" s="420">
        <v>5.6134259259259271E-3</v>
      </c>
      <c r="BQ91" s="426">
        <v>5.4050925925925924E-3</v>
      </c>
      <c r="BR91" s="521">
        <v>5.6249999999999989E-3</v>
      </c>
      <c r="BS91" s="521">
        <v>5.347222222222222E-3</v>
      </c>
      <c r="BT91" s="521">
        <v>5.5439814814814822E-3</v>
      </c>
    </row>
    <row r="92" spans="1:72" ht="13.5" thickBot="1" x14ac:dyDescent="0.25">
      <c r="A92" s="302"/>
      <c r="B92" s="361"/>
      <c r="C92" s="367"/>
      <c r="D92" s="301"/>
      <c r="E92" s="296"/>
      <c r="F92" s="251"/>
      <c r="G92" s="252"/>
      <c r="H92" s="22"/>
      <c r="I92" s="23"/>
      <c r="J92" s="24"/>
      <c r="K92" s="25"/>
      <c r="L92" s="26"/>
      <c r="M92" s="26"/>
      <c r="N92" s="27"/>
      <c r="O92" s="28"/>
      <c r="P92" s="29"/>
      <c r="Q92" s="30"/>
      <c r="R92" s="31"/>
      <c r="S92" s="32"/>
      <c r="T92" s="32"/>
      <c r="U92" s="33"/>
      <c r="V92" s="34"/>
      <c r="W92" s="35"/>
      <c r="X92" s="35"/>
      <c r="Y92" s="36"/>
      <c r="Z92" s="37"/>
      <c r="AA92" s="38"/>
      <c r="AB92" s="39"/>
      <c r="AC92" s="40"/>
      <c r="AD92" s="41"/>
      <c r="AE92" s="192"/>
      <c r="AF92" s="192"/>
      <c r="AG92" s="193"/>
      <c r="AH92" s="22"/>
      <c r="AI92" s="23"/>
      <c r="AJ92" s="23"/>
      <c r="AK92" s="24"/>
      <c r="AL92" s="37"/>
      <c r="AM92" s="39"/>
      <c r="AN92" s="39"/>
      <c r="AO92" s="40"/>
      <c r="AP92" s="194"/>
      <c r="AQ92" s="195"/>
      <c r="AR92" s="195"/>
      <c r="AS92" s="196"/>
      <c r="AT92" s="197"/>
      <c r="AU92" s="198"/>
      <c r="AV92" s="198"/>
      <c r="AW92" s="199"/>
      <c r="AX92" s="269"/>
      <c r="AY92" s="270"/>
      <c r="AZ92" s="270"/>
      <c r="BA92" s="271"/>
      <c r="BB92" s="200"/>
      <c r="BC92" s="201"/>
      <c r="BD92" s="201"/>
      <c r="BE92" s="202"/>
      <c r="BF92" s="203"/>
      <c r="BG92" s="204"/>
      <c r="BH92" s="204"/>
      <c r="BI92" s="205"/>
      <c r="BJ92" s="310"/>
      <c r="BK92" s="311"/>
      <c r="BL92" s="311"/>
      <c r="BM92" s="397"/>
      <c r="BN92" s="404"/>
      <c r="BO92" s="407"/>
      <c r="BP92" s="407"/>
      <c r="BQ92" s="424"/>
      <c r="BR92" s="521"/>
      <c r="BS92" s="521"/>
      <c r="BT92" s="521"/>
    </row>
    <row r="93" spans="1:72" s="383" customFormat="1" ht="13.5" thickBot="1" x14ac:dyDescent="0.25">
      <c r="A93" s="302" t="s">
        <v>107</v>
      </c>
      <c r="B93" s="361">
        <f t="shared" si="4"/>
        <v>4.3981481481481484E-3</v>
      </c>
      <c r="C93" s="367">
        <f t="shared" si="5"/>
        <v>4.5358699845679017E-3</v>
      </c>
      <c r="D93" s="301">
        <f t="shared" si="6"/>
        <v>4.5263888888888888E-3</v>
      </c>
      <c r="E93" s="296"/>
      <c r="F93" s="251"/>
      <c r="G93" s="252"/>
      <c r="H93" s="22"/>
      <c r="I93" s="23"/>
      <c r="J93" s="24"/>
      <c r="K93" s="25"/>
      <c r="L93" s="26"/>
      <c r="M93" s="26"/>
      <c r="N93" s="27"/>
      <c r="O93" s="28"/>
      <c r="P93" s="29"/>
      <c r="Q93" s="30"/>
      <c r="R93" s="31"/>
      <c r="S93" s="32"/>
      <c r="T93" s="32"/>
      <c r="U93" s="33"/>
      <c r="V93" s="34"/>
      <c r="W93" s="35"/>
      <c r="X93" s="35"/>
      <c r="Y93" s="36"/>
      <c r="Z93" s="37"/>
      <c r="AA93" s="38"/>
      <c r="AB93" s="39"/>
      <c r="AC93" s="40">
        <v>4.4798611111111107E-3</v>
      </c>
      <c r="AD93" s="41"/>
      <c r="AE93" s="192"/>
      <c r="AF93" s="192"/>
      <c r="AG93" s="193">
        <v>4.5006944444444443E-3</v>
      </c>
      <c r="AH93" s="22"/>
      <c r="AI93" s="23"/>
      <c r="AJ93" s="23"/>
      <c r="AK93" s="24">
        <v>4.8659722222222221E-3</v>
      </c>
      <c r="AL93" s="37"/>
      <c r="AM93" s="39"/>
      <c r="AN93" s="39"/>
      <c r="AO93" s="40">
        <v>4.5344907407407408E-3</v>
      </c>
      <c r="AP93" s="194"/>
      <c r="AQ93" s="195"/>
      <c r="AR93" s="195"/>
      <c r="AS93" s="196">
        <v>4.5052083333333333E-3</v>
      </c>
      <c r="AT93" s="197"/>
      <c r="AU93" s="198"/>
      <c r="AV93" s="198"/>
      <c r="AW93" s="199">
        <v>4.4331018518518521E-3</v>
      </c>
      <c r="AX93" s="269"/>
      <c r="AY93" s="270"/>
      <c r="AZ93" s="270"/>
      <c r="BA93" s="271">
        <v>4.4791666666666669E-3</v>
      </c>
      <c r="BB93" s="200"/>
      <c r="BC93" s="201"/>
      <c r="BD93" s="201"/>
      <c r="BE93" s="202">
        <v>4.557870370370371E-3</v>
      </c>
      <c r="BF93" s="203"/>
      <c r="BG93" s="204"/>
      <c r="BH93" s="204"/>
      <c r="BI93" s="205">
        <v>4.4745370370370373E-3</v>
      </c>
      <c r="BJ93" s="310"/>
      <c r="BK93" s="311"/>
      <c r="BL93" s="311"/>
      <c r="BM93" s="397">
        <v>4.6990740740740743E-3</v>
      </c>
      <c r="BN93" s="404"/>
      <c r="BO93" s="407"/>
      <c r="BP93" s="407"/>
      <c r="BQ93" s="424">
        <v>4.5023148148148149E-3</v>
      </c>
      <c r="BR93" s="521"/>
      <c r="BS93" s="521"/>
      <c r="BT93" s="521">
        <v>4.3981481481481484E-3</v>
      </c>
    </row>
    <row r="94" spans="1:72" x14ac:dyDescent="0.2">
      <c r="A94" s="302" t="s">
        <v>108</v>
      </c>
      <c r="B94" s="361">
        <f t="shared" si="4"/>
        <v>4.9206018518518522E-3</v>
      </c>
      <c r="C94" s="367">
        <f t="shared" si="5"/>
        <v>5.1186149691358025E-3</v>
      </c>
      <c r="D94" s="301">
        <f t="shared" si="6"/>
        <v>5.0642129629629631E-3</v>
      </c>
      <c r="E94" s="296"/>
      <c r="F94" s="251"/>
      <c r="G94" s="252"/>
      <c r="H94" s="22"/>
      <c r="I94" s="23"/>
      <c r="J94" s="24"/>
      <c r="K94" s="25"/>
      <c r="L94" s="26"/>
      <c r="M94" s="26"/>
      <c r="N94" s="27"/>
      <c r="O94" s="28"/>
      <c r="P94" s="29"/>
      <c r="Q94" s="30"/>
      <c r="R94" s="31"/>
      <c r="S94" s="32"/>
      <c r="T94" s="32"/>
      <c r="U94" s="33"/>
      <c r="V94" s="34"/>
      <c r="W94" s="35"/>
      <c r="X94" s="35"/>
      <c r="Y94" s="36"/>
      <c r="Z94" s="37"/>
      <c r="AA94" s="38"/>
      <c r="AB94" s="39"/>
      <c r="AC94" s="40">
        <v>5.1079861111111109E-3</v>
      </c>
      <c r="AD94" s="41"/>
      <c r="AE94" s="192"/>
      <c r="AF94" s="192"/>
      <c r="AG94" s="193">
        <v>5.0906249999999997E-3</v>
      </c>
      <c r="AH94" s="22"/>
      <c r="AI94" s="23"/>
      <c r="AJ94" s="23"/>
      <c r="AK94" s="24">
        <v>5.4400462962962961E-3</v>
      </c>
      <c r="AL94" s="37"/>
      <c r="AM94" s="39"/>
      <c r="AN94" s="39"/>
      <c r="AO94" s="40">
        <v>5.1201388888888885E-3</v>
      </c>
      <c r="AP94" s="194"/>
      <c r="AQ94" s="195"/>
      <c r="AR94" s="195"/>
      <c r="AS94" s="196">
        <v>5.1219907407407403E-3</v>
      </c>
      <c r="AT94" s="197"/>
      <c r="AU94" s="198"/>
      <c r="AV94" s="198"/>
      <c r="AW94" s="199">
        <v>5.1879629629629628E-3</v>
      </c>
      <c r="AX94" s="269"/>
      <c r="AY94" s="270"/>
      <c r="AZ94" s="270"/>
      <c r="BA94" s="271">
        <v>5.0335648148148145E-3</v>
      </c>
      <c r="BB94" s="200"/>
      <c r="BC94" s="201"/>
      <c r="BD94" s="201"/>
      <c r="BE94" s="202">
        <v>5.053240740740741E-3</v>
      </c>
      <c r="BF94" s="203"/>
      <c r="BG94" s="204"/>
      <c r="BH94" s="204"/>
      <c r="BI94" s="205">
        <v>4.9206018518518522E-3</v>
      </c>
      <c r="BJ94" s="310"/>
      <c r="BK94" s="311"/>
      <c r="BL94" s="311"/>
      <c r="BM94" s="397">
        <v>5.2662037037037035E-3</v>
      </c>
      <c r="BN94" s="404"/>
      <c r="BO94" s="407"/>
      <c r="BP94" s="407"/>
      <c r="BQ94" s="424">
        <v>5.115740740740741E-3</v>
      </c>
      <c r="BR94" s="523"/>
      <c r="BS94" s="523"/>
      <c r="BT94" s="523">
        <v>4.9652777777777777E-3</v>
      </c>
    </row>
    <row r="95" spans="1:72" x14ac:dyDescent="0.2">
      <c r="A95" s="1"/>
      <c r="B95" s="1"/>
      <c r="C95" s="1"/>
      <c r="E95" s="293"/>
      <c r="F95" s="293"/>
      <c r="G95" s="29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293"/>
      <c r="AM95" s="293"/>
      <c r="AN95" s="293"/>
      <c r="AO95" s="293"/>
      <c r="AP95" s="293"/>
      <c r="AQ95" s="293"/>
      <c r="AR95" s="1"/>
      <c r="AS95" s="1"/>
      <c r="AT95" s="1"/>
      <c r="AU95" s="1"/>
      <c r="AV95" s="294"/>
      <c r="AW95" s="1"/>
      <c r="AX95" s="293"/>
      <c r="AY95" s="293"/>
      <c r="AZ95" s="293"/>
      <c r="BA95" s="293"/>
      <c r="BB95" s="293"/>
      <c r="BC95" s="293"/>
      <c r="BD95" s="293"/>
      <c r="BE95" s="293"/>
      <c r="BF95" s="381"/>
      <c r="BG95" s="381"/>
      <c r="BH95" s="381"/>
      <c r="BI95" s="381"/>
      <c r="BJ95" s="381"/>
      <c r="BK95" s="381"/>
      <c r="BL95" s="381"/>
      <c r="BM95" s="381"/>
      <c r="BN95" s="437"/>
      <c r="BR95" s="524"/>
      <c r="BS95" s="524"/>
      <c r="BT95" s="524"/>
    </row>
    <row r="96" spans="1:72" x14ac:dyDescent="0.2">
      <c r="AV96" s="20"/>
      <c r="AX96" s="19"/>
      <c r="AY96" s="19"/>
      <c r="AZ96" s="19"/>
      <c r="BA96" s="19"/>
      <c r="BB96" s="19"/>
      <c r="BC96" s="19"/>
      <c r="BD96" s="19"/>
      <c r="BE96" s="19"/>
      <c r="BF96" s="382"/>
      <c r="BG96" s="382"/>
      <c r="BH96" s="382"/>
      <c r="BI96" s="382"/>
      <c r="BJ96" s="382"/>
      <c r="BK96" s="382"/>
      <c r="BL96" s="382"/>
      <c r="BM96" s="382"/>
      <c r="BR96" s="524"/>
      <c r="BS96" s="524"/>
      <c r="BT96" s="524"/>
    </row>
    <row r="97" spans="48:72" x14ac:dyDescent="0.2">
      <c r="AV97" s="20"/>
      <c r="AX97" s="19"/>
      <c r="AY97" s="19"/>
      <c r="AZ97" s="19"/>
      <c r="BA97" s="19"/>
      <c r="BB97" s="19"/>
      <c r="BC97" s="19"/>
      <c r="BD97" s="19"/>
      <c r="BE97" s="19"/>
      <c r="BF97" s="382"/>
      <c r="BG97" s="382"/>
      <c r="BH97" s="382"/>
      <c r="BI97" s="382"/>
      <c r="BJ97" s="382"/>
      <c r="BK97" s="382"/>
      <c r="BL97" s="382"/>
      <c r="BM97" s="382"/>
      <c r="BN97" s="316"/>
      <c r="BR97" s="524"/>
      <c r="BS97" s="524"/>
      <c r="BT97" s="524"/>
    </row>
    <row r="98" spans="48:72" x14ac:dyDescent="0.2">
      <c r="AV98" s="20"/>
      <c r="AX98" s="19"/>
      <c r="AY98" s="19"/>
      <c r="AZ98" s="19"/>
      <c r="BA98" s="19"/>
      <c r="BB98" s="19"/>
      <c r="BC98" s="19"/>
      <c r="BD98" s="19"/>
      <c r="BE98" s="19"/>
      <c r="BF98" s="382"/>
      <c r="BG98" s="382"/>
      <c r="BH98" s="382"/>
      <c r="BI98" s="382"/>
      <c r="BJ98" s="382"/>
      <c r="BK98" s="382"/>
      <c r="BL98" s="382"/>
      <c r="BM98" s="382"/>
      <c r="BN98" s="402"/>
      <c r="BR98" s="524"/>
      <c r="BS98" s="524"/>
      <c r="BT98" s="524"/>
    </row>
    <row r="99" spans="48:72" x14ac:dyDescent="0.2">
      <c r="AV99" s="20"/>
      <c r="AX99" s="19"/>
      <c r="AY99" s="19"/>
      <c r="AZ99" s="19"/>
      <c r="BA99" s="19"/>
      <c r="BB99" s="19"/>
      <c r="BC99" s="19"/>
      <c r="BD99" s="19"/>
      <c r="BE99" s="19"/>
      <c r="BF99" s="382"/>
      <c r="BG99" s="382"/>
      <c r="BH99" s="382"/>
      <c r="BI99" s="382"/>
      <c r="BJ99" s="382"/>
      <c r="BK99" s="382"/>
      <c r="BL99" s="382"/>
      <c r="BM99" s="382"/>
      <c r="BR99" s="524"/>
      <c r="BS99" s="524"/>
      <c r="BT99" s="524"/>
    </row>
    <row r="100" spans="48:72" x14ac:dyDescent="0.2">
      <c r="AV100" s="20"/>
      <c r="AX100" s="19"/>
      <c r="AY100" s="19"/>
      <c r="AZ100" s="19"/>
      <c r="BA100" s="19"/>
      <c r="BB100" s="19"/>
      <c r="BC100" s="19"/>
      <c r="BD100" s="19"/>
      <c r="BE100" s="19"/>
      <c r="BF100" s="382"/>
      <c r="BG100" s="382"/>
      <c r="BH100" s="382"/>
      <c r="BI100" s="382"/>
      <c r="BJ100" s="382"/>
      <c r="BK100" s="382"/>
      <c r="BL100" s="382"/>
      <c r="BM100" s="382"/>
      <c r="BR100" s="524"/>
      <c r="BS100" s="524"/>
      <c r="BT100" s="524"/>
    </row>
    <row r="101" spans="48:72" x14ac:dyDescent="0.2">
      <c r="AV101" s="20"/>
      <c r="AX101" s="19"/>
      <c r="AY101" s="19"/>
      <c r="AZ101" s="19"/>
      <c r="BA101" s="19"/>
      <c r="BB101" s="19"/>
      <c r="BC101" s="19"/>
      <c r="BD101" s="19"/>
      <c r="BE101" s="19"/>
      <c r="BF101" s="382"/>
      <c r="BG101" s="382"/>
      <c r="BH101" s="382"/>
      <c r="BI101" s="382"/>
      <c r="BJ101" s="382"/>
      <c r="BK101" s="382"/>
      <c r="BL101" s="382"/>
      <c r="BM101" s="382"/>
      <c r="BR101" s="524"/>
      <c r="BS101" s="524"/>
      <c r="BT101" s="524"/>
    </row>
    <row r="102" spans="48:72" x14ac:dyDescent="0.2">
      <c r="AV102" s="20"/>
      <c r="AX102" s="19"/>
      <c r="AY102" s="19"/>
      <c r="AZ102" s="19"/>
      <c r="BA102" s="19"/>
      <c r="BB102" s="19"/>
      <c r="BC102" s="19"/>
      <c r="BD102" s="19"/>
      <c r="BE102" s="19"/>
      <c r="BF102" s="382"/>
      <c r="BG102" s="382"/>
      <c r="BH102" s="382"/>
      <c r="BI102" s="382"/>
      <c r="BJ102" s="382"/>
      <c r="BK102" s="382"/>
      <c r="BL102" s="382"/>
      <c r="BM102" s="382"/>
      <c r="BR102" s="524"/>
      <c r="BS102" s="524"/>
      <c r="BT102" s="524"/>
    </row>
    <row r="103" spans="48:72" x14ac:dyDescent="0.2">
      <c r="AV103" s="20"/>
      <c r="AX103" s="19"/>
      <c r="AY103" s="19"/>
      <c r="AZ103" s="19"/>
      <c r="BA103" s="19"/>
      <c r="BB103" s="19"/>
      <c r="BC103" s="19"/>
      <c r="BD103" s="19"/>
      <c r="BE103" s="19"/>
      <c r="BF103" s="382"/>
      <c r="BG103" s="382"/>
      <c r="BH103" s="382"/>
      <c r="BI103" s="382"/>
      <c r="BJ103" s="382"/>
      <c r="BK103" s="382"/>
      <c r="BL103" s="382"/>
      <c r="BM103" s="382"/>
      <c r="BR103" s="524"/>
      <c r="BS103" s="524"/>
      <c r="BT103" s="524"/>
    </row>
    <row r="104" spans="48:72" x14ac:dyDescent="0.2">
      <c r="AV104" s="20"/>
      <c r="AX104" s="19"/>
      <c r="AY104" s="19"/>
      <c r="AZ104" s="19"/>
      <c r="BA104" s="19"/>
      <c r="BB104" s="19"/>
      <c r="BC104" s="19"/>
      <c r="BD104" s="19"/>
      <c r="BE104" s="19"/>
      <c r="BF104" s="382"/>
      <c r="BG104" s="382"/>
      <c r="BH104" s="382"/>
      <c r="BI104" s="382"/>
      <c r="BJ104" s="382"/>
      <c r="BK104" s="382"/>
      <c r="BL104" s="382"/>
      <c r="BM104" s="382"/>
      <c r="BR104" s="524"/>
      <c r="BS104" s="524"/>
      <c r="BT104" s="524"/>
    </row>
    <row r="105" spans="48:72" x14ac:dyDescent="0.2">
      <c r="AV105" s="20"/>
      <c r="AX105" s="19"/>
      <c r="AY105" s="19"/>
      <c r="AZ105" s="19"/>
      <c r="BA105" s="19"/>
      <c r="BB105" s="19"/>
      <c r="BC105" s="19"/>
      <c r="BD105" s="19"/>
      <c r="BE105" s="19"/>
      <c r="BF105" s="382"/>
      <c r="BG105" s="382"/>
      <c r="BH105" s="382"/>
      <c r="BI105" s="382"/>
      <c r="BJ105" s="382"/>
      <c r="BK105" s="382"/>
      <c r="BL105" s="382"/>
      <c r="BM105" s="382"/>
      <c r="BR105" s="524"/>
      <c r="BS105" s="524"/>
      <c r="BT105" s="524"/>
    </row>
    <row r="106" spans="48:72" x14ac:dyDescent="0.2">
      <c r="AV106" s="20"/>
      <c r="AX106" s="19"/>
      <c r="AY106" s="19"/>
      <c r="AZ106" s="19"/>
      <c r="BA106" s="19"/>
      <c r="BB106" s="19"/>
      <c r="BC106" s="19"/>
      <c r="BD106" s="19"/>
      <c r="BE106" s="19"/>
      <c r="BF106" s="382"/>
      <c r="BG106" s="382"/>
      <c r="BH106" s="382"/>
      <c r="BI106" s="382"/>
      <c r="BJ106" s="382"/>
      <c r="BK106" s="382"/>
      <c r="BL106" s="382"/>
      <c r="BM106" s="382"/>
      <c r="BR106" s="524"/>
      <c r="BS106" s="524"/>
      <c r="BT106" s="524"/>
    </row>
    <row r="107" spans="48:72" x14ac:dyDescent="0.2">
      <c r="AV107" s="20"/>
      <c r="AX107" s="19"/>
      <c r="AY107" s="19"/>
      <c r="AZ107" s="19"/>
      <c r="BA107" s="19"/>
      <c r="BB107" s="19"/>
      <c r="BC107" s="19"/>
      <c r="BD107" s="19"/>
      <c r="BE107" s="19"/>
      <c r="BF107" s="382"/>
      <c r="BG107" s="382"/>
      <c r="BH107" s="382"/>
      <c r="BI107" s="382"/>
      <c r="BJ107" s="382"/>
      <c r="BK107" s="382"/>
      <c r="BL107" s="382"/>
      <c r="BM107" s="382"/>
      <c r="BR107" s="524"/>
      <c r="BS107" s="524"/>
      <c r="BT107" s="524"/>
    </row>
    <row r="108" spans="48:72" x14ac:dyDescent="0.2">
      <c r="AV108" s="20"/>
      <c r="AX108" s="19"/>
      <c r="AY108" s="19"/>
      <c r="AZ108" s="19"/>
      <c r="BA108" s="19"/>
      <c r="BB108" s="19"/>
      <c r="BC108" s="19"/>
      <c r="BD108" s="19"/>
      <c r="BE108" s="19"/>
      <c r="BF108" s="382"/>
      <c r="BG108" s="382"/>
      <c r="BH108" s="382"/>
      <c r="BI108" s="382"/>
      <c r="BJ108" s="382"/>
      <c r="BK108" s="382"/>
      <c r="BL108" s="382"/>
      <c r="BM108" s="382"/>
      <c r="BR108" s="524"/>
      <c r="BS108" s="524"/>
      <c r="BT108" s="524"/>
    </row>
    <row r="109" spans="48:72" x14ac:dyDescent="0.2">
      <c r="AV109" s="20"/>
      <c r="AX109" s="19"/>
      <c r="AY109" s="19"/>
      <c r="AZ109" s="19"/>
      <c r="BA109" s="19"/>
      <c r="BB109" s="19"/>
      <c r="BC109" s="19"/>
      <c r="BD109" s="19"/>
      <c r="BE109" s="19"/>
      <c r="BF109" s="382"/>
      <c r="BG109" s="382"/>
      <c r="BH109" s="382"/>
      <c r="BI109" s="382"/>
      <c r="BJ109" s="382"/>
      <c r="BK109" s="382"/>
      <c r="BL109" s="382"/>
      <c r="BM109" s="382"/>
      <c r="BR109" s="524"/>
      <c r="BS109" s="524"/>
      <c r="BT109" s="524"/>
    </row>
    <row r="110" spans="48:72" x14ac:dyDescent="0.2">
      <c r="AV110" s="20"/>
      <c r="AX110" s="19"/>
      <c r="AY110" s="19"/>
      <c r="AZ110" s="19"/>
      <c r="BA110" s="19"/>
      <c r="BB110" s="19"/>
      <c r="BC110" s="19"/>
      <c r="BD110" s="19"/>
      <c r="BE110" s="19"/>
      <c r="BF110" s="382"/>
      <c r="BG110" s="382"/>
      <c r="BH110" s="382"/>
      <c r="BI110" s="382"/>
      <c r="BJ110" s="382"/>
      <c r="BK110" s="382"/>
      <c r="BL110" s="382"/>
      <c r="BM110" s="382"/>
      <c r="BR110" s="524"/>
      <c r="BS110" s="524"/>
      <c r="BT110" s="524"/>
    </row>
    <row r="111" spans="48:72" x14ac:dyDescent="0.2">
      <c r="AV111" s="20"/>
      <c r="AX111" s="19"/>
      <c r="AY111" s="19"/>
      <c r="AZ111" s="19"/>
      <c r="BA111" s="19"/>
      <c r="BB111" s="19"/>
      <c r="BC111" s="19"/>
      <c r="BD111" s="19"/>
      <c r="BE111" s="19"/>
      <c r="BF111" s="382"/>
      <c r="BG111" s="382"/>
      <c r="BH111" s="382"/>
      <c r="BI111" s="382"/>
      <c r="BJ111" s="382"/>
      <c r="BK111" s="382"/>
      <c r="BL111" s="382"/>
      <c r="BM111" s="382"/>
      <c r="BR111" s="524"/>
      <c r="BS111" s="524"/>
      <c r="BT111" s="524"/>
    </row>
    <row r="112" spans="48:72" x14ac:dyDescent="0.2">
      <c r="AV112" s="20"/>
      <c r="AX112" s="19"/>
      <c r="AY112" s="19"/>
      <c r="AZ112" s="19"/>
      <c r="BA112" s="19"/>
      <c r="BB112" s="19"/>
      <c r="BC112" s="19"/>
      <c r="BD112" s="19"/>
      <c r="BE112" s="19"/>
      <c r="BF112" s="382"/>
      <c r="BG112" s="382"/>
      <c r="BH112" s="382"/>
      <c r="BI112" s="382"/>
      <c r="BJ112" s="382"/>
      <c r="BK112" s="382"/>
      <c r="BL112" s="382"/>
      <c r="BM112" s="382"/>
      <c r="BR112" s="524"/>
      <c r="BS112" s="524"/>
      <c r="BT112" s="524"/>
    </row>
    <row r="113" spans="48:72" x14ac:dyDescent="0.2">
      <c r="AV113" s="20"/>
      <c r="AX113" s="19"/>
      <c r="AY113" s="19"/>
      <c r="AZ113" s="19"/>
      <c r="BA113" s="19"/>
      <c r="BB113" s="19"/>
      <c r="BC113" s="19"/>
      <c r="BD113" s="19"/>
      <c r="BE113" s="19"/>
      <c r="BF113" s="382"/>
      <c r="BG113" s="382"/>
      <c r="BH113" s="382"/>
      <c r="BI113" s="382"/>
      <c r="BJ113" s="382"/>
      <c r="BK113" s="382"/>
      <c r="BL113" s="382"/>
      <c r="BM113" s="382"/>
      <c r="BR113" s="524"/>
      <c r="BS113" s="524"/>
      <c r="BT113" s="524"/>
    </row>
    <row r="114" spans="48:72" x14ac:dyDescent="0.2">
      <c r="AV114" s="20"/>
      <c r="AX114" s="19"/>
      <c r="AY114" s="19"/>
      <c r="AZ114" s="19"/>
      <c r="BA114" s="19"/>
      <c r="BB114" s="19"/>
      <c r="BC114" s="19"/>
      <c r="BD114" s="19"/>
      <c r="BE114" s="19"/>
      <c r="BF114" s="382"/>
      <c r="BG114" s="382"/>
      <c r="BH114" s="382"/>
      <c r="BI114" s="382"/>
      <c r="BJ114" s="382"/>
      <c r="BK114" s="382"/>
      <c r="BL114" s="382"/>
      <c r="BM114" s="382"/>
      <c r="BR114" s="524"/>
      <c r="BS114" s="524"/>
      <c r="BT114" s="524"/>
    </row>
    <row r="115" spans="48:72" x14ac:dyDescent="0.2">
      <c r="AV115" s="20"/>
      <c r="AX115" s="19"/>
      <c r="AY115" s="19"/>
      <c r="AZ115" s="19"/>
      <c r="BA115" s="19"/>
      <c r="BB115" s="19"/>
      <c r="BC115" s="19"/>
      <c r="BD115" s="19"/>
      <c r="BE115" s="19"/>
      <c r="BF115" s="382"/>
      <c r="BG115" s="382"/>
      <c r="BH115" s="382"/>
      <c r="BI115" s="382"/>
      <c r="BJ115" s="382"/>
      <c r="BK115" s="382"/>
      <c r="BL115" s="382"/>
      <c r="BM115" s="382"/>
      <c r="BR115" s="524"/>
      <c r="BS115" s="524"/>
      <c r="BT115" s="524"/>
    </row>
    <row r="116" spans="48:72" x14ac:dyDescent="0.2">
      <c r="AV116" s="20"/>
      <c r="AX116" s="19"/>
      <c r="AY116" s="19"/>
      <c r="AZ116" s="19"/>
      <c r="BA116" s="19"/>
      <c r="BB116" s="19"/>
      <c r="BC116" s="19"/>
      <c r="BD116" s="19"/>
      <c r="BE116" s="19"/>
      <c r="BF116" s="382"/>
      <c r="BG116" s="382"/>
      <c r="BH116" s="382"/>
      <c r="BI116" s="382"/>
      <c r="BJ116" s="382"/>
      <c r="BK116" s="382"/>
      <c r="BL116" s="382"/>
      <c r="BM116" s="382"/>
      <c r="BR116" s="524"/>
      <c r="BS116" s="524"/>
      <c r="BT116" s="524"/>
    </row>
    <row r="117" spans="48:72" x14ac:dyDescent="0.2">
      <c r="AV117" s="20"/>
      <c r="AX117" s="19"/>
      <c r="AY117" s="19"/>
      <c r="AZ117" s="19"/>
      <c r="BA117" s="19"/>
      <c r="BB117" s="19"/>
      <c r="BC117" s="19"/>
      <c r="BD117" s="19"/>
      <c r="BE117" s="19"/>
      <c r="BF117" s="382"/>
      <c r="BG117" s="382"/>
      <c r="BH117" s="382"/>
      <c r="BI117" s="382"/>
      <c r="BJ117" s="382"/>
      <c r="BK117" s="382"/>
      <c r="BL117" s="382"/>
      <c r="BM117" s="382"/>
      <c r="BR117" s="524"/>
      <c r="BS117" s="524"/>
      <c r="BT117" s="524"/>
    </row>
    <row r="118" spans="48:72" x14ac:dyDescent="0.2">
      <c r="AV118" s="20"/>
      <c r="AX118" s="19"/>
      <c r="AY118" s="19"/>
      <c r="AZ118" s="19"/>
      <c r="BA118" s="19"/>
      <c r="BB118" s="19"/>
      <c r="BC118" s="19"/>
      <c r="BD118" s="19"/>
      <c r="BE118" s="19"/>
      <c r="BF118" s="382"/>
      <c r="BG118" s="382"/>
      <c r="BH118" s="382"/>
      <c r="BI118" s="382"/>
      <c r="BJ118" s="382"/>
      <c r="BK118" s="382"/>
      <c r="BL118" s="382"/>
      <c r="BM118" s="382"/>
      <c r="BR118" s="524"/>
      <c r="BS118" s="524"/>
      <c r="BT118" s="524"/>
    </row>
    <row r="119" spans="48:72" x14ac:dyDescent="0.2">
      <c r="AV119" s="20"/>
      <c r="AX119" s="19"/>
      <c r="AY119" s="19"/>
      <c r="AZ119" s="19"/>
      <c r="BA119" s="19"/>
      <c r="BB119" s="19"/>
      <c r="BC119" s="19"/>
      <c r="BD119" s="19"/>
      <c r="BE119" s="19"/>
      <c r="BF119" s="382"/>
      <c r="BG119" s="382"/>
      <c r="BH119" s="382"/>
      <c r="BI119" s="382"/>
      <c r="BJ119" s="382"/>
      <c r="BK119" s="382"/>
      <c r="BL119" s="382"/>
      <c r="BM119" s="382"/>
      <c r="BR119" s="524"/>
      <c r="BS119" s="524"/>
      <c r="BT119" s="524"/>
    </row>
    <row r="120" spans="48:72" x14ac:dyDescent="0.2">
      <c r="AV120" s="20"/>
      <c r="AX120" s="19"/>
      <c r="AY120" s="19"/>
      <c r="AZ120" s="19"/>
      <c r="BA120" s="19"/>
      <c r="BB120" s="19"/>
      <c r="BC120" s="19"/>
      <c r="BD120" s="19"/>
      <c r="BE120" s="19"/>
      <c r="BF120" s="382"/>
      <c r="BG120" s="382"/>
      <c r="BH120" s="382"/>
      <c r="BI120" s="382"/>
      <c r="BJ120" s="382"/>
      <c r="BK120" s="382"/>
      <c r="BL120" s="382"/>
      <c r="BM120" s="382"/>
      <c r="BR120" s="524"/>
      <c r="BS120" s="524"/>
      <c r="BT120" s="524"/>
    </row>
    <row r="121" spans="48:72" x14ac:dyDescent="0.2">
      <c r="AV121" s="20"/>
      <c r="AX121" s="19"/>
      <c r="AY121" s="19"/>
      <c r="AZ121" s="19"/>
      <c r="BA121" s="19"/>
      <c r="BB121" s="19"/>
      <c r="BC121" s="19"/>
      <c r="BD121" s="19"/>
      <c r="BE121" s="19"/>
      <c r="BF121" s="382"/>
      <c r="BG121" s="382"/>
      <c r="BH121" s="382"/>
      <c r="BI121" s="382"/>
      <c r="BJ121" s="382"/>
      <c r="BK121" s="382"/>
      <c r="BL121" s="382"/>
      <c r="BM121" s="382"/>
      <c r="BR121" s="524"/>
      <c r="BS121" s="524"/>
      <c r="BT121" s="524"/>
    </row>
    <row r="122" spans="48:72" x14ac:dyDescent="0.2">
      <c r="AV122" s="20"/>
      <c r="AX122" s="19"/>
      <c r="AY122" s="19"/>
      <c r="AZ122" s="19"/>
      <c r="BA122" s="19"/>
      <c r="BB122" s="19"/>
      <c r="BC122" s="19"/>
      <c r="BD122" s="19"/>
      <c r="BE122" s="19"/>
      <c r="BF122" s="382"/>
      <c r="BG122" s="382"/>
      <c r="BH122" s="382"/>
      <c r="BI122" s="382"/>
      <c r="BJ122" s="382"/>
      <c r="BK122" s="382"/>
      <c r="BL122" s="382"/>
      <c r="BM122" s="382"/>
      <c r="BR122" s="525"/>
      <c r="BS122" s="525"/>
      <c r="BT122" s="525"/>
    </row>
    <row r="123" spans="48:72" x14ac:dyDescent="0.2">
      <c r="AV123" s="20"/>
      <c r="AX123" s="19"/>
      <c r="AY123" s="19"/>
      <c r="AZ123" s="19"/>
      <c r="BA123" s="19"/>
      <c r="BB123" s="19"/>
      <c r="BC123" s="19"/>
      <c r="BD123" s="19"/>
      <c r="BE123" s="19"/>
      <c r="BF123" s="382"/>
      <c r="BG123" s="382"/>
      <c r="BH123" s="382"/>
      <c r="BI123" s="382"/>
      <c r="BJ123" s="382"/>
      <c r="BK123" s="382"/>
      <c r="BL123" s="382"/>
      <c r="BM123" s="382"/>
    </row>
    <row r="124" spans="48:72" x14ac:dyDescent="0.2">
      <c r="AV124" s="20"/>
      <c r="AX124" s="19"/>
      <c r="AY124" s="19"/>
      <c r="AZ124" s="19"/>
      <c r="BA124" s="19"/>
      <c r="BB124" s="19"/>
      <c r="BC124" s="19"/>
      <c r="BD124" s="19"/>
      <c r="BE124" s="19"/>
      <c r="BF124" s="382"/>
      <c r="BG124" s="382"/>
      <c r="BH124" s="382"/>
      <c r="BI124" s="382"/>
      <c r="BJ124" s="382"/>
      <c r="BK124" s="382"/>
      <c r="BL124" s="382"/>
      <c r="BM124" s="382"/>
    </row>
    <row r="125" spans="48:72" x14ac:dyDescent="0.2">
      <c r="AV125" s="20"/>
      <c r="AX125" s="19"/>
      <c r="AY125" s="19"/>
      <c r="AZ125" s="19"/>
      <c r="BA125" s="19"/>
      <c r="BB125" s="19"/>
      <c r="BC125" s="19"/>
      <c r="BD125" s="19"/>
      <c r="BE125" s="19"/>
      <c r="BF125" s="382"/>
      <c r="BG125" s="382"/>
      <c r="BH125" s="382"/>
      <c r="BI125" s="382"/>
      <c r="BJ125" s="382"/>
      <c r="BK125" s="382"/>
      <c r="BL125" s="382"/>
      <c r="BM125" s="382"/>
    </row>
    <row r="126" spans="48:72" x14ac:dyDescent="0.2">
      <c r="AV126" s="20"/>
      <c r="AX126" s="19"/>
      <c r="AY126" s="19"/>
      <c r="AZ126" s="19"/>
      <c r="BA126" s="19"/>
      <c r="BB126" s="19"/>
      <c r="BC126" s="19"/>
      <c r="BD126" s="19"/>
      <c r="BE126" s="19"/>
      <c r="BF126" s="382"/>
      <c r="BG126" s="382"/>
      <c r="BH126" s="382"/>
      <c r="BI126" s="382"/>
      <c r="BJ126" s="382"/>
      <c r="BK126" s="382"/>
      <c r="BL126" s="382"/>
      <c r="BM126" s="382"/>
    </row>
    <row r="127" spans="48:72" x14ac:dyDescent="0.2">
      <c r="AV127" s="20"/>
      <c r="AX127" s="19"/>
      <c r="AY127" s="19"/>
      <c r="AZ127" s="19"/>
      <c r="BA127" s="19"/>
      <c r="BB127" s="19"/>
      <c r="BC127" s="19"/>
      <c r="BD127" s="19"/>
      <c r="BE127" s="19"/>
      <c r="BF127" s="382"/>
      <c r="BG127" s="382"/>
      <c r="BH127" s="382"/>
      <c r="BI127" s="382"/>
      <c r="BJ127" s="382"/>
      <c r="BK127" s="382"/>
      <c r="BL127" s="382"/>
      <c r="BM127" s="382"/>
    </row>
    <row r="128" spans="48:72" x14ac:dyDescent="0.2">
      <c r="AV128" s="20"/>
    </row>
    <row r="129" spans="48:48" x14ac:dyDescent="0.2">
      <c r="AV129" s="20"/>
    </row>
    <row r="130" spans="48:48" x14ac:dyDescent="0.2">
      <c r="AV130" s="20"/>
    </row>
    <row r="131" spans="48:48" x14ac:dyDescent="0.2">
      <c r="AV131" s="20"/>
    </row>
    <row r="132" spans="48:48" x14ac:dyDescent="0.2">
      <c r="AV132" s="20"/>
    </row>
    <row r="133" spans="48:48" x14ac:dyDescent="0.2">
      <c r="AV133" s="20"/>
    </row>
    <row r="134" spans="48:48" x14ac:dyDescent="0.2">
      <c r="AV134" s="20"/>
    </row>
    <row r="135" spans="48:48" x14ac:dyDescent="0.2">
      <c r="AV135" s="20"/>
    </row>
    <row r="136" spans="48:48" x14ac:dyDescent="0.2">
      <c r="AV136" s="20"/>
    </row>
    <row r="137" spans="48:48" x14ac:dyDescent="0.2">
      <c r="AV137" s="20"/>
    </row>
    <row r="138" spans="48:48" x14ac:dyDescent="0.2">
      <c r="AV138" s="20"/>
    </row>
    <row r="139" spans="48:48" x14ac:dyDescent="0.2">
      <c r="AV139" s="20"/>
    </row>
    <row r="140" spans="48:48" x14ac:dyDescent="0.2">
      <c r="AV140" s="20"/>
    </row>
    <row r="141" spans="48:48" x14ac:dyDescent="0.2">
      <c r="AV141" s="20"/>
    </row>
    <row r="142" spans="48:48" x14ac:dyDescent="0.2">
      <c r="AV142" s="20"/>
    </row>
    <row r="143" spans="48:48" x14ac:dyDescent="0.2">
      <c r="AV143" s="20"/>
    </row>
    <row r="144" spans="48:48" x14ac:dyDescent="0.2">
      <c r="AV144" s="20"/>
    </row>
    <row r="145" spans="48:48" x14ac:dyDescent="0.2">
      <c r="AV145" s="20"/>
    </row>
    <row r="146" spans="48:48" x14ac:dyDescent="0.2">
      <c r="AV146" s="20"/>
    </row>
    <row r="147" spans="48:48" x14ac:dyDescent="0.2">
      <c r="AV147" s="20"/>
    </row>
    <row r="148" spans="48:48" x14ac:dyDescent="0.2">
      <c r="AV148" s="20"/>
    </row>
    <row r="149" spans="48:48" x14ac:dyDescent="0.2">
      <c r="AV149" s="20"/>
    </row>
    <row r="150" spans="48:48" x14ac:dyDescent="0.2">
      <c r="AV150" s="20"/>
    </row>
    <row r="151" spans="48:48" x14ac:dyDescent="0.2">
      <c r="AV151" s="20"/>
    </row>
    <row r="152" spans="48:48" x14ac:dyDescent="0.2">
      <c r="AV152" s="20"/>
    </row>
    <row r="153" spans="48:48" x14ac:dyDescent="0.2">
      <c r="AV153" s="20"/>
    </row>
    <row r="154" spans="48:48" x14ac:dyDescent="0.2">
      <c r="AV154" s="20"/>
    </row>
    <row r="155" spans="48:48" x14ac:dyDescent="0.2">
      <c r="AV155" s="20"/>
    </row>
    <row r="156" spans="48:48" x14ac:dyDescent="0.2">
      <c r="AV156" s="20"/>
    </row>
    <row r="157" spans="48:48" x14ac:dyDescent="0.2">
      <c r="AV157" s="20"/>
    </row>
    <row r="158" spans="48:48" x14ac:dyDescent="0.2">
      <c r="AV158" s="20"/>
    </row>
    <row r="159" spans="48:48" x14ac:dyDescent="0.2">
      <c r="AV159" s="20"/>
    </row>
    <row r="160" spans="48:48" x14ac:dyDescent="0.2">
      <c r="AV160" s="20"/>
    </row>
    <row r="161" spans="48:48" x14ac:dyDescent="0.2">
      <c r="AV161" s="20"/>
    </row>
    <row r="162" spans="48:48" x14ac:dyDescent="0.2">
      <c r="AV162" s="20"/>
    </row>
    <row r="163" spans="48:48" x14ac:dyDescent="0.2">
      <c r="AV163" s="20"/>
    </row>
    <row r="164" spans="48:48" x14ac:dyDescent="0.2">
      <c r="AV164" s="20"/>
    </row>
    <row r="165" spans="48:48" x14ac:dyDescent="0.2">
      <c r="AV165" s="20"/>
    </row>
    <row r="166" spans="48:48" x14ac:dyDescent="0.2">
      <c r="AV166" s="20"/>
    </row>
    <row r="167" spans="48:48" x14ac:dyDescent="0.2">
      <c r="AV167" s="20"/>
    </row>
    <row r="168" spans="48:48" x14ac:dyDescent="0.2">
      <c r="AV168" s="20"/>
    </row>
    <row r="169" spans="48:48" x14ac:dyDescent="0.2">
      <c r="AV169" s="20"/>
    </row>
    <row r="170" spans="48:48" x14ac:dyDescent="0.2">
      <c r="AV170" s="20"/>
    </row>
    <row r="171" spans="48:48" x14ac:dyDescent="0.2">
      <c r="AV171" s="20"/>
    </row>
    <row r="172" spans="48:48" x14ac:dyDescent="0.2">
      <c r="AV172" s="20"/>
    </row>
    <row r="173" spans="48:48" x14ac:dyDescent="0.2">
      <c r="AV173" s="20"/>
    </row>
    <row r="174" spans="48:48" x14ac:dyDescent="0.2">
      <c r="AV174" s="20"/>
    </row>
    <row r="175" spans="48:48" x14ac:dyDescent="0.2">
      <c r="AV175" s="20"/>
    </row>
    <row r="176" spans="48:48" x14ac:dyDescent="0.2">
      <c r="AV176" s="20"/>
    </row>
    <row r="177" spans="48:48" x14ac:dyDescent="0.2">
      <c r="AV177" s="20"/>
    </row>
    <row r="178" spans="48:48" x14ac:dyDescent="0.2">
      <c r="AV178" s="20"/>
    </row>
    <row r="179" spans="48:48" x14ac:dyDescent="0.2">
      <c r="AV179" s="20"/>
    </row>
    <row r="180" spans="48:48" x14ac:dyDescent="0.2">
      <c r="AV180" s="20"/>
    </row>
    <row r="181" spans="48:48" x14ac:dyDescent="0.2">
      <c r="AV181" s="20"/>
    </row>
    <row r="182" spans="48:48" x14ac:dyDescent="0.2">
      <c r="AV182" s="20"/>
    </row>
    <row r="183" spans="48:48" x14ac:dyDescent="0.2">
      <c r="AV183" s="20"/>
    </row>
    <row r="184" spans="48:48" x14ac:dyDescent="0.2">
      <c r="AV184" s="20"/>
    </row>
    <row r="185" spans="48:48" x14ac:dyDescent="0.2">
      <c r="AV185" s="20"/>
    </row>
    <row r="186" spans="48:48" x14ac:dyDescent="0.2">
      <c r="AV186" s="20"/>
    </row>
    <row r="187" spans="48:48" x14ac:dyDescent="0.2">
      <c r="AV187" s="20"/>
    </row>
    <row r="188" spans="48:48" x14ac:dyDescent="0.2">
      <c r="AV188" s="20"/>
    </row>
    <row r="189" spans="48:48" x14ac:dyDescent="0.2">
      <c r="AV189" s="20"/>
    </row>
    <row r="190" spans="48:48" x14ac:dyDescent="0.2">
      <c r="AV190" s="20"/>
    </row>
    <row r="191" spans="48:48" x14ac:dyDescent="0.2">
      <c r="AV191" s="20"/>
    </row>
    <row r="192" spans="48:48" x14ac:dyDescent="0.2">
      <c r="AV192" s="20"/>
    </row>
    <row r="193" spans="48:48" x14ac:dyDescent="0.2">
      <c r="AV193" s="20"/>
    </row>
    <row r="194" spans="48:48" x14ac:dyDescent="0.2">
      <c r="AV194" s="20"/>
    </row>
    <row r="195" spans="48:48" x14ac:dyDescent="0.2">
      <c r="AV195" s="20"/>
    </row>
    <row r="196" spans="48:48" x14ac:dyDescent="0.2">
      <c r="AV196" s="20"/>
    </row>
    <row r="197" spans="48:48" x14ac:dyDescent="0.2">
      <c r="AV197" s="20"/>
    </row>
    <row r="198" spans="48:48" x14ac:dyDescent="0.2">
      <c r="AV198" s="20"/>
    </row>
    <row r="199" spans="48:48" x14ac:dyDescent="0.2">
      <c r="AV199" s="20"/>
    </row>
    <row r="200" spans="48:48" x14ac:dyDescent="0.2">
      <c r="AV200" s="20"/>
    </row>
    <row r="201" spans="48:48" x14ac:dyDescent="0.2">
      <c r="AV201" s="20"/>
    </row>
    <row r="202" spans="48:48" x14ac:dyDescent="0.2">
      <c r="AV202" s="20"/>
    </row>
    <row r="203" spans="48:48" x14ac:dyDescent="0.2">
      <c r="AV203" s="20"/>
    </row>
    <row r="204" spans="48:48" x14ac:dyDescent="0.2">
      <c r="AV204" s="20"/>
    </row>
    <row r="205" spans="48:48" x14ac:dyDescent="0.2">
      <c r="AV205" s="20"/>
    </row>
    <row r="206" spans="48:48" x14ac:dyDescent="0.2">
      <c r="AV206" s="20"/>
    </row>
    <row r="207" spans="48:48" x14ac:dyDescent="0.2">
      <c r="AV207" s="20"/>
    </row>
    <row r="208" spans="48:48" x14ac:dyDescent="0.2">
      <c r="AV208" s="20"/>
    </row>
  </sheetData>
  <phoneticPr fontId="6" type="noConversion"/>
  <pageMargins left="0.75" right="0.75" top="1" bottom="1" header="0.5" footer="0.5"/>
  <pageSetup orientation="portrait" horizontalDpi="4294967293" vertic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8"/>
  <sheetViews>
    <sheetView workbookViewId="0">
      <selection activeCell="D81" sqref="D81"/>
    </sheetView>
  </sheetViews>
  <sheetFormatPr defaultRowHeight="12.75" x14ac:dyDescent="0.2"/>
  <cols>
    <col min="2" max="3" width="9.140625" style="1"/>
    <col min="4" max="4" width="15.28515625" style="383" bestFit="1" customWidth="1"/>
  </cols>
  <sheetData>
    <row r="2" spans="1:4" x14ac:dyDescent="0.2">
      <c r="B2" s="2">
        <v>2015</v>
      </c>
      <c r="C2" s="2">
        <v>2014</v>
      </c>
      <c r="D2" s="528" t="s">
        <v>183</v>
      </c>
    </row>
    <row r="3" spans="1:4" x14ac:dyDescent="0.2">
      <c r="A3" t="s">
        <v>0</v>
      </c>
    </row>
    <row r="4" spans="1:4" x14ac:dyDescent="0.2">
      <c r="A4" s="2" t="s">
        <v>22</v>
      </c>
      <c r="B4" s="527">
        <f>'alle veldtijden'!C4</f>
        <v>4.2837690632657579E-3</v>
      </c>
      <c r="C4" s="528">
        <v>4.2934992284852994E-3</v>
      </c>
      <c r="D4" s="383">
        <f>C4-B4</f>
        <v>9.730165219541502E-6</v>
      </c>
    </row>
    <row r="5" spans="1:4" x14ac:dyDescent="0.2">
      <c r="A5" s="2" t="s">
        <v>20</v>
      </c>
      <c r="B5" s="527">
        <f>'alle veldtijden'!C5</f>
        <v>4.2581208257651574E-3</v>
      </c>
      <c r="C5" s="528">
        <v>4.2620056497396199E-3</v>
      </c>
      <c r="D5" s="383">
        <f t="shared" ref="D5:D72" si="0">C5-B5</f>
        <v>3.8848239744624508E-6</v>
      </c>
    </row>
    <row r="6" spans="1:4" x14ac:dyDescent="0.2">
      <c r="A6" s="2" t="s">
        <v>23</v>
      </c>
      <c r="B6" s="527">
        <f>'alle veldtijden'!C6</f>
        <v>4.2156339029763845E-3</v>
      </c>
      <c r="C6" s="528">
        <v>4.2156339029763845E-3</v>
      </c>
      <c r="D6" s="383">
        <f t="shared" si="0"/>
        <v>0</v>
      </c>
    </row>
    <row r="7" spans="1:4" x14ac:dyDescent="0.2">
      <c r="A7" s="2" t="s">
        <v>24</v>
      </c>
      <c r="B7" s="527">
        <f>'alle veldtijden'!C7</f>
        <v>4.1965663579808321E-3</v>
      </c>
      <c r="C7" s="528">
        <v>4.1965663579808321E-3</v>
      </c>
      <c r="D7" s="383">
        <f t="shared" si="0"/>
        <v>0</v>
      </c>
    </row>
    <row r="8" spans="1:4" x14ac:dyDescent="0.2">
      <c r="A8" s="2" t="s">
        <v>25</v>
      </c>
      <c r="B8" s="527">
        <f>'alle veldtijden'!C8</f>
        <v>4.0644734774964563E-3</v>
      </c>
      <c r="C8" s="528">
        <v>4.0674727180237133E-3</v>
      </c>
      <c r="D8" s="383">
        <f t="shared" si="0"/>
        <v>2.999240527257023E-6</v>
      </c>
    </row>
    <row r="9" spans="1:4" x14ac:dyDescent="0.2">
      <c r="A9" s="2" t="s">
        <v>92</v>
      </c>
      <c r="B9" s="527">
        <f>'alle veldtijden'!C9</f>
        <v>4.3838507625885634E-3</v>
      </c>
      <c r="C9" s="528">
        <v>4.3933256173491137E-3</v>
      </c>
      <c r="D9" s="383">
        <f t="shared" si="0"/>
        <v>9.4748547605503011E-6</v>
      </c>
    </row>
    <row r="10" spans="1:4" x14ac:dyDescent="0.2">
      <c r="A10" s="2" t="s">
        <v>19</v>
      </c>
      <c r="B10" s="527">
        <f>'alle veldtijden'!C10</f>
        <v>4.3869535519371191E-3</v>
      </c>
      <c r="C10" s="528">
        <v>4.3910860012808754E-3</v>
      </c>
      <c r="D10" s="383">
        <f t="shared" si="0"/>
        <v>4.1324493437562212E-6</v>
      </c>
    </row>
    <row r="11" spans="1:4" x14ac:dyDescent="0.2">
      <c r="A11" s="2" t="s">
        <v>26</v>
      </c>
      <c r="B11" s="527">
        <f>'alle veldtijden'!C11</f>
        <v>4.315025252501636E-3</v>
      </c>
      <c r="C11" s="528">
        <v>4.315025252501636E-3</v>
      </c>
      <c r="D11" s="383">
        <f t="shared" si="0"/>
        <v>0</v>
      </c>
    </row>
    <row r="12" spans="1:4" x14ac:dyDescent="0.2">
      <c r="A12" s="2" t="s">
        <v>27</v>
      </c>
      <c r="B12" s="527">
        <f>'alle veldtijden'!C12</f>
        <v>4.2370014245816144E-3</v>
      </c>
      <c r="C12" s="528">
        <v>4.2370014245816144E-3</v>
      </c>
      <c r="D12" s="383">
        <f t="shared" si="0"/>
        <v>0</v>
      </c>
    </row>
    <row r="13" spans="1:4" x14ac:dyDescent="0.2">
      <c r="A13" s="2" t="s">
        <v>28</v>
      </c>
      <c r="B13" s="527">
        <f>'alle veldtijden'!C13</f>
        <v>4.2209821429841721E-3</v>
      </c>
      <c r="C13" s="528">
        <v>4.2301886329141527E-3</v>
      </c>
      <c r="D13" s="383">
        <f t="shared" si="0"/>
        <v>9.2064899299805839E-6</v>
      </c>
    </row>
    <row r="14" spans="1:4" x14ac:dyDescent="0.2">
      <c r="A14" s="2" t="s">
        <v>93</v>
      </c>
      <c r="B14" s="527">
        <f>'alle veldtijden'!C14</f>
        <v>4.8361474221390753E-3</v>
      </c>
      <c r="C14" s="528">
        <v>4.8524305557758537E-3</v>
      </c>
      <c r="D14" s="383">
        <f t="shared" si="0"/>
        <v>1.6283133636778475E-5</v>
      </c>
    </row>
    <row r="15" spans="1:4" x14ac:dyDescent="0.2">
      <c r="A15" s="2" t="s">
        <v>18</v>
      </c>
      <c r="B15" s="527">
        <v>4.8611111111111112E-3</v>
      </c>
      <c r="C15" s="528">
        <v>4.8692129629816583E-3</v>
      </c>
      <c r="D15" s="383">
        <f t="shared" si="0"/>
        <v>8.1018518705471346E-6</v>
      </c>
    </row>
    <row r="16" spans="1:4" x14ac:dyDescent="0.2">
      <c r="A16" s="2" t="s">
        <v>29</v>
      </c>
      <c r="B16" s="527">
        <f>'alle veldtijden'!C16</f>
        <v>4.8165954419976936E-3</v>
      </c>
      <c r="C16" s="528">
        <v>4.8165954419976936E-3</v>
      </c>
      <c r="D16" s="383">
        <f t="shared" si="0"/>
        <v>0</v>
      </c>
    </row>
    <row r="17" spans="1:4" x14ac:dyDescent="0.2">
      <c r="A17" s="2" t="s">
        <v>30</v>
      </c>
      <c r="B17" s="527">
        <f>'alle veldtijden'!C17</f>
        <v>4.7472993822641673E-3</v>
      </c>
      <c r="C17" s="528">
        <v>4.7472993822641673E-3</v>
      </c>
      <c r="D17" s="383">
        <f t="shared" si="0"/>
        <v>0</v>
      </c>
    </row>
    <row r="18" spans="1:4" x14ac:dyDescent="0.2">
      <c r="A18" s="2" t="s">
        <v>31</v>
      </c>
      <c r="B18" s="527">
        <f>'alle veldtijden'!C18</f>
        <v>4.6180176764846212E-3</v>
      </c>
      <c r="C18" s="528">
        <v>4.6162348643729789E-3</v>
      </c>
      <c r="D18" s="383">
        <v>0</v>
      </c>
    </row>
    <row r="19" spans="1:4" x14ac:dyDescent="0.2">
      <c r="A19" s="2" t="s">
        <v>182</v>
      </c>
      <c r="B19" s="527">
        <f>'alle veldtijden'!C33</f>
        <v>5.3786265432098773E-3</v>
      </c>
      <c r="C19" s="528">
        <v>5.4830632716049389E-3</v>
      </c>
      <c r="D19" s="383">
        <f t="shared" si="0"/>
        <v>1.0443672839506157E-4</v>
      </c>
    </row>
    <row r="20" spans="1:4" x14ac:dyDescent="0.2">
      <c r="A20" s="2" t="s">
        <v>32</v>
      </c>
      <c r="B20" s="527">
        <f>'alle veldtijden'!C20</f>
        <v>4.8491114098809761E-3</v>
      </c>
      <c r="C20" s="528">
        <v>4.8532093535095765E-3</v>
      </c>
      <c r="D20" s="383">
        <f t="shared" si="0"/>
        <v>4.0979436286003867E-6</v>
      </c>
    </row>
    <row r="21" spans="1:4" x14ac:dyDescent="0.2">
      <c r="A21" s="2" t="s">
        <v>17</v>
      </c>
      <c r="B21" s="527">
        <v>4.7569444444444447E-3</v>
      </c>
      <c r="C21" s="528">
        <v>4.7507266998975698E-3</v>
      </c>
      <c r="D21" s="528" t="s">
        <v>189</v>
      </c>
    </row>
    <row r="22" spans="1:4" x14ac:dyDescent="0.2">
      <c r="A22" s="2" t="s">
        <v>33</v>
      </c>
      <c r="B22" s="527">
        <f>'alle veldtijden'!C22</f>
        <v>4.670520035117102E-3</v>
      </c>
      <c r="C22" s="528">
        <v>4.6761140046252527E-3</v>
      </c>
      <c r="D22" s="383">
        <f t="shared" si="0"/>
        <v>5.5939695081507618E-6</v>
      </c>
    </row>
    <row r="23" spans="1:4" x14ac:dyDescent="0.2">
      <c r="A23" s="2" t="s">
        <v>34</v>
      </c>
      <c r="B23" s="527">
        <f>'alle veldtijden'!C23</f>
        <v>4.5325854695805389E-3</v>
      </c>
      <c r="C23" s="528">
        <v>4.5325854695805389E-3</v>
      </c>
      <c r="D23" s="383">
        <f t="shared" si="0"/>
        <v>0</v>
      </c>
    </row>
    <row r="24" spans="1:4" x14ac:dyDescent="0.2">
      <c r="A24" s="2" t="s">
        <v>35</v>
      </c>
      <c r="B24" s="527">
        <f>'alle veldtijden'!C24</f>
        <v>4.9401909722982694E-3</v>
      </c>
      <c r="C24" s="528">
        <v>4.9468509784171789E-3</v>
      </c>
      <c r="D24" s="383">
        <f t="shared" si="0"/>
        <v>6.660006118909545E-6</v>
      </c>
    </row>
    <row r="25" spans="1:4" x14ac:dyDescent="0.2">
      <c r="A25" s="2" t="s">
        <v>36</v>
      </c>
      <c r="B25" s="527">
        <f>'alle veldtijden'!C25</f>
        <v>4.8921520312270161E-3</v>
      </c>
      <c r="C25" s="528">
        <v>4.8966729443025905E-3</v>
      </c>
      <c r="D25" s="383">
        <f t="shared" si="0"/>
        <v>4.5209130755743954E-6</v>
      </c>
    </row>
    <row r="26" spans="1:4" x14ac:dyDescent="0.2">
      <c r="A26" s="2" t="s">
        <v>37</v>
      </c>
      <c r="B26" s="527">
        <f>'alle veldtijden'!C26</f>
        <v>4.8347222223425893E-3</v>
      </c>
      <c r="C26" s="528">
        <v>4.8384353742724831E-3</v>
      </c>
      <c r="D26" s="383">
        <f t="shared" si="0"/>
        <v>3.7131519298938195E-6</v>
      </c>
    </row>
    <row r="27" spans="1:4" x14ac:dyDescent="0.2">
      <c r="A27" s="2" t="s">
        <v>38</v>
      </c>
      <c r="B27" s="527"/>
      <c r="C27" s="528"/>
      <c r="D27" s="383">
        <f t="shared" si="0"/>
        <v>0</v>
      </c>
    </row>
    <row r="28" spans="1:4" x14ac:dyDescent="0.2">
      <c r="A28" s="2" t="s">
        <v>39</v>
      </c>
      <c r="B28" s="527">
        <f>'alle veldtijden'!C28</f>
        <v>5.4755768369512828E-3</v>
      </c>
      <c r="C28" s="528">
        <v>5.4819071720379458E-3</v>
      </c>
      <c r="D28" s="383">
        <f t="shared" si="0"/>
        <v>6.3303350866629818E-6</v>
      </c>
    </row>
    <row r="29" spans="1:4" x14ac:dyDescent="0.2">
      <c r="A29" s="2" t="s">
        <v>40</v>
      </c>
      <c r="B29" s="527">
        <f>'alle veldtijden'!C29</f>
        <v>5.4399544384801908E-3</v>
      </c>
      <c r="C29" s="528">
        <v>5.4432407406511136E-3</v>
      </c>
      <c r="D29" s="383">
        <f t="shared" si="0"/>
        <v>3.2863021709227461E-6</v>
      </c>
    </row>
    <row r="30" spans="1:4" x14ac:dyDescent="0.2">
      <c r="A30" s="2" t="s">
        <v>41</v>
      </c>
      <c r="B30" s="527">
        <v>5.347222222222222E-3</v>
      </c>
      <c r="C30" s="528">
        <v>5.3561720977729939E-3</v>
      </c>
      <c r="D30" s="383">
        <f t="shared" si="0"/>
        <v>8.9498755507719241E-6</v>
      </c>
    </row>
    <row r="31" spans="1:4" x14ac:dyDescent="0.2">
      <c r="A31" s="2" t="s">
        <v>42</v>
      </c>
      <c r="B31" s="527"/>
      <c r="C31" s="528"/>
      <c r="D31" s="383">
        <f t="shared" si="0"/>
        <v>0</v>
      </c>
    </row>
    <row r="32" spans="1:4" x14ac:dyDescent="0.2">
      <c r="A32" s="2"/>
      <c r="B32" s="527"/>
      <c r="C32" s="528"/>
    </row>
    <row r="33" spans="1:4" x14ac:dyDescent="0.2">
      <c r="A33" s="2" t="s">
        <v>184</v>
      </c>
      <c r="B33" s="527">
        <v>4.5370370370370365E-3</v>
      </c>
      <c r="C33" s="527">
        <v>4.5688901072124741E-3</v>
      </c>
      <c r="D33" s="383">
        <v>3.4722222222222222E-5</v>
      </c>
    </row>
    <row r="34" spans="1:4" x14ac:dyDescent="0.2">
      <c r="A34" s="2" t="s">
        <v>94</v>
      </c>
      <c r="B34" s="527">
        <f>'alle veldtijden'!C35</f>
        <v>4.5441157406989861E-3</v>
      </c>
      <c r="C34" s="528">
        <v>4.5583182366695906E-3</v>
      </c>
      <c r="D34" s="383">
        <f t="shared" si="0"/>
        <v>1.4202495970604481E-5</v>
      </c>
    </row>
    <row r="35" spans="1:4" x14ac:dyDescent="0.2">
      <c r="A35" s="2" t="s">
        <v>43</v>
      </c>
      <c r="B35" s="527">
        <f>'alle veldtijden'!C36</f>
        <v>4.4874354886724798E-3</v>
      </c>
      <c r="C35" s="528">
        <v>4.4868654213560503E-3</v>
      </c>
      <c r="D35" s="383">
        <v>0</v>
      </c>
    </row>
    <row r="36" spans="1:4" x14ac:dyDescent="0.2">
      <c r="A36" s="2" t="s">
        <v>44</v>
      </c>
      <c r="B36" s="527">
        <f>'alle veldtijden'!C37</f>
        <v>4.3436462325508367E-3</v>
      </c>
      <c r="C36" s="528">
        <v>4.3528604498509326E-3</v>
      </c>
      <c r="D36" s="383">
        <f t="shared" si="0"/>
        <v>9.2142173000958963E-6</v>
      </c>
    </row>
    <row r="37" spans="1:4" x14ac:dyDescent="0.2">
      <c r="A37" s="2" t="s">
        <v>185</v>
      </c>
      <c r="B37" s="527">
        <v>4.6102588383838388E-3</v>
      </c>
      <c r="C37" s="528">
        <v>4.6431408382066278E-3</v>
      </c>
      <c r="D37" s="383">
        <f t="shared" si="0"/>
        <v>3.2881999822789026E-5</v>
      </c>
    </row>
    <row r="38" spans="1:4" x14ac:dyDescent="0.2">
      <c r="A38" s="2" t="s">
        <v>95</v>
      </c>
      <c r="B38" s="527">
        <f>'alle veldtijden'!C39</f>
        <v>4.5906759258132175E-3</v>
      </c>
      <c r="C38" s="528">
        <v>4.6069142510852205E-3</v>
      </c>
      <c r="D38" s="383">
        <f t="shared" si="0"/>
        <v>1.6238325272002925E-5</v>
      </c>
    </row>
    <row r="39" spans="1:4" x14ac:dyDescent="0.2">
      <c r="A39" s="2" t="s">
        <v>45</v>
      </c>
      <c r="B39" s="527">
        <f>'alle veldtijden'!C40</f>
        <v>4.5160204475050199E-3</v>
      </c>
      <c r="C39" s="528">
        <v>4.5228787515696886E-3</v>
      </c>
      <c r="D39" s="383">
        <f t="shared" si="0"/>
        <v>6.8583040646686202E-6</v>
      </c>
    </row>
    <row r="40" spans="1:4" x14ac:dyDescent="0.2">
      <c r="A40" s="2" t="s">
        <v>46</v>
      </c>
      <c r="B40" s="527">
        <v>4.3981481481481484E-3</v>
      </c>
      <c r="C40" s="528">
        <v>4.4057845209046738E-3</v>
      </c>
      <c r="D40" s="383">
        <f t="shared" si="0"/>
        <v>7.6363727565254003E-6</v>
      </c>
    </row>
    <row r="41" spans="1:4" x14ac:dyDescent="0.2">
      <c r="A41" s="2" t="s">
        <v>186</v>
      </c>
      <c r="B41" s="528">
        <v>5.0712015993266005E-3</v>
      </c>
      <c r="C41" s="527">
        <v>5.1062012670565309E-3</v>
      </c>
      <c r="D41" s="383">
        <f t="shared" si="0"/>
        <v>3.4999667729930344E-5</v>
      </c>
    </row>
    <row r="42" spans="1:4" x14ac:dyDescent="0.2">
      <c r="A42" s="2" t="s">
        <v>96</v>
      </c>
      <c r="B42" s="527">
        <f>'alle veldtijden'!C44</f>
        <v>5.1003425924081103E-3</v>
      </c>
      <c r="C42" s="528">
        <v>5.1115841382857888E-3</v>
      </c>
      <c r="D42" s="383">
        <f t="shared" si="0"/>
        <v>1.1241545877678505E-5</v>
      </c>
    </row>
    <row r="43" spans="1:4" x14ac:dyDescent="0.2">
      <c r="A43" s="2" t="s">
        <v>16</v>
      </c>
      <c r="B43" s="527">
        <f>'alle veldtijden'!C45</f>
        <v>5.0141589503776025E-3</v>
      </c>
      <c r="C43" s="528">
        <v>5.0216182657448691E-3</v>
      </c>
      <c r="D43" s="383">
        <f t="shared" si="0"/>
        <v>7.459315367266614E-6</v>
      </c>
    </row>
    <row r="44" spans="1:4" x14ac:dyDescent="0.2">
      <c r="A44" s="2" t="s">
        <v>47</v>
      </c>
      <c r="B44" s="527">
        <f>'alle veldtijden'!C46</f>
        <v>4.8950013102038717E-3</v>
      </c>
      <c r="C44" s="528">
        <v>4.9051811001465072E-3</v>
      </c>
      <c r="D44" s="383">
        <f t="shared" si="0"/>
        <v>1.0179789942635527E-5</v>
      </c>
    </row>
    <row r="45" spans="1:4" x14ac:dyDescent="0.2">
      <c r="A45" s="2"/>
      <c r="B45" s="527"/>
      <c r="C45" s="528"/>
    </row>
    <row r="46" spans="1:4" x14ac:dyDescent="0.2">
      <c r="A46" s="2" t="s">
        <v>48</v>
      </c>
      <c r="B46" s="527">
        <f>'alle veldtijden'!C48</f>
        <v>5.0918333330267577E-3</v>
      </c>
      <c r="C46" s="528">
        <v>5.1013888885627443E-3</v>
      </c>
      <c r="D46" s="383">
        <f t="shared" si="0"/>
        <v>9.5555555359866373E-6</v>
      </c>
    </row>
    <row r="47" spans="1:4" x14ac:dyDescent="0.2">
      <c r="A47" s="2" t="s">
        <v>49</v>
      </c>
      <c r="B47" s="527">
        <f>'alle veldtijden'!C49</f>
        <v>4.9278452933210681E-3</v>
      </c>
      <c r="C47" s="528">
        <v>4.9380583984276359E-3</v>
      </c>
      <c r="D47" s="383">
        <f t="shared" si="0"/>
        <v>1.0213105106567782E-5</v>
      </c>
    </row>
    <row r="48" spans="1:4" x14ac:dyDescent="0.2">
      <c r="A48" s="2" t="s">
        <v>50</v>
      </c>
      <c r="B48" s="527">
        <f>'alle veldtijden'!C50</f>
        <v>4.7684251138185195E-3</v>
      </c>
      <c r="C48" s="528">
        <v>4.7761359740512363E-3</v>
      </c>
      <c r="D48" s="383">
        <f t="shared" si="0"/>
        <v>7.7108602327168388E-6</v>
      </c>
    </row>
    <row r="49" spans="1:4" x14ac:dyDescent="0.2">
      <c r="A49" s="2" t="s">
        <v>15</v>
      </c>
      <c r="B49" s="527">
        <f>'alle veldtijden'!C51</f>
        <v>5.178906250082064E-3</v>
      </c>
      <c r="C49" s="528">
        <v>5.1834821429442316E-3</v>
      </c>
      <c r="D49" s="383">
        <f t="shared" si="0"/>
        <v>4.5758928621675993E-6</v>
      </c>
    </row>
    <row r="50" spans="1:4" x14ac:dyDescent="0.2">
      <c r="A50" s="2" t="s">
        <v>51</v>
      </c>
      <c r="B50" s="527">
        <f>'alle veldtijden'!C52</f>
        <v>4.9958097927134187E-3</v>
      </c>
      <c r="C50" s="528">
        <v>5.0077794310796784E-3</v>
      </c>
      <c r="D50" s="383">
        <f t="shared" si="0"/>
        <v>1.1969638366259722E-5</v>
      </c>
    </row>
    <row r="51" spans="1:4" x14ac:dyDescent="0.2">
      <c r="A51" s="2" t="s">
        <v>52</v>
      </c>
      <c r="B51" s="527">
        <f>'alle veldtijden'!C53</f>
        <v>4.9143562193304296E-3</v>
      </c>
      <c r="C51" s="528">
        <v>4.923106481379144E-3</v>
      </c>
      <c r="D51" s="383">
        <f t="shared" si="0"/>
        <v>8.7502620487144023E-6</v>
      </c>
    </row>
    <row r="52" spans="1:4" x14ac:dyDescent="0.2">
      <c r="A52" s="2" t="s">
        <v>53</v>
      </c>
      <c r="B52" s="527">
        <f>'alle veldtijden'!C54</f>
        <v>5.6725823046754296E-3</v>
      </c>
      <c r="C52" s="528">
        <v>5.6769698621763091E-3</v>
      </c>
      <c r="D52" s="383">
        <f t="shared" si="0"/>
        <v>4.3875575008794562E-6</v>
      </c>
    </row>
    <row r="53" spans="1:4" x14ac:dyDescent="0.2">
      <c r="A53" s="2" t="s">
        <v>54</v>
      </c>
      <c r="B53" s="527">
        <f>'alle veldtijden'!C55</f>
        <v>5.5671971450207631E-3</v>
      </c>
      <c r="C53" s="528">
        <v>5.5763381253629866E-3</v>
      </c>
      <c r="D53" s="383">
        <f t="shared" si="0"/>
        <v>9.1409803422235619E-6</v>
      </c>
    </row>
    <row r="54" spans="1:4" x14ac:dyDescent="0.2">
      <c r="A54" s="2" t="s">
        <v>55</v>
      </c>
      <c r="B54" s="527">
        <f>'alle veldtijden'!C56</f>
        <v>5.3361553029139582E-3</v>
      </c>
      <c r="C54" s="528">
        <v>5.3441973823555762E-3</v>
      </c>
      <c r="D54" s="383">
        <f t="shared" si="0"/>
        <v>8.0420794416179858E-6</v>
      </c>
    </row>
    <row r="55" spans="1:4" x14ac:dyDescent="0.2">
      <c r="A55" s="2"/>
      <c r="B55" s="527"/>
      <c r="C55" s="528"/>
    </row>
    <row r="56" spans="1:4" x14ac:dyDescent="0.2">
      <c r="A56" s="2" t="s">
        <v>56</v>
      </c>
      <c r="B56" s="527">
        <f>'alle veldtijden'!C58</f>
        <v>4.9568602685624548E-3</v>
      </c>
      <c r="C56" s="528">
        <v>4.9568602685624548E-3</v>
      </c>
      <c r="D56" s="383">
        <f t="shared" si="0"/>
        <v>0</v>
      </c>
    </row>
    <row r="57" spans="1:4" x14ac:dyDescent="0.2">
      <c r="A57" s="2" t="s">
        <v>57</v>
      </c>
      <c r="B57" s="527">
        <f>'alle veldtijden'!C59</f>
        <v>4.8067129628798473E-3</v>
      </c>
      <c r="C57" s="528">
        <v>4.8189484126093599E-3</v>
      </c>
      <c r="D57" s="383">
        <f t="shared" si="0"/>
        <v>1.2235449729512508E-5</v>
      </c>
    </row>
    <row r="58" spans="1:4" x14ac:dyDescent="0.2">
      <c r="A58" s="2" t="s">
        <v>58</v>
      </c>
      <c r="B58" s="527">
        <f>'alle veldtijden'!C60</f>
        <v>4.6823559674118893E-3</v>
      </c>
      <c r="C58" s="528">
        <v>4.6823559674118893E-3</v>
      </c>
      <c r="D58" s="383">
        <f t="shared" si="0"/>
        <v>0</v>
      </c>
    </row>
    <row r="59" spans="1:4" x14ac:dyDescent="0.2">
      <c r="A59" s="2" t="s">
        <v>59</v>
      </c>
      <c r="B59" s="527">
        <f>'alle veldtijden'!C61</f>
        <v>4.6350977363926833E-3</v>
      </c>
      <c r="C59" s="528">
        <v>4.645311153933772E-3</v>
      </c>
      <c r="D59" s="383">
        <f t="shared" si="0"/>
        <v>1.0213417541088746E-5</v>
      </c>
    </row>
    <row r="60" spans="1:4" x14ac:dyDescent="0.2">
      <c r="A60" s="2" t="s">
        <v>60</v>
      </c>
      <c r="B60" s="527">
        <f>'alle veldtijden'!C62</f>
        <v>5.0144675924457495E-3</v>
      </c>
      <c r="C60" s="528">
        <v>5.0144675924457495E-3</v>
      </c>
      <c r="D60" s="383">
        <f t="shared" si="0"/>
        <v>0</v>
      </c>
    </row>
    <row r="61" spans="1:4" x14ac:dyDescent="0.2">
      <c r="A61" s="2" t="s">
        <v>61</v>
      </c>
      <c r="B61" s="527">
        <f>'alle veldtijden'!C63</f>
        <v>4.9520502641933117E-3</v>
      </c>
      <c r="C61" s="528">
        <v>4.9701003082255309E-3</v>
      </c>
      <c r="D61" s="383">
        <f t="shared" si="0"/>
        <v>1.8050044032219201E-5</v>
      </c>
    </row>
    <row r="62" spans="1:4" x14ac:dyDescent="0.2">
      <c r="A62" s="2" t="s">
        <v>62</v>
      </c>
      <c r="B62" s="527">
        <f>'alle veldtijden'!C64</f>
        <v>4.7482638892689995E-3</v>
      </c>
      <c r="C62" s="528">
        <v>4.7482638892689995E-3</v>
      </c>
      <c r="D62" s="383">
        <f t="shared" si="0"/>
        <v>0</v>
      </c>
    </row>
    <row r="63" spans="1:4" x14ac:dyDescent="0.2">
      <c r="A63" s="2" t="s">
        <v>63</v>
      </c>
      <c r="B63" s="527">
        <f>'alle veldtijden'!C65</f>
        <v>4.7232286632501582E-3</v>
      </c>
      <c r="C63" s="528">
        <v>4.7415123454644589E-3</v>
      </c>
      <c r="D63" s="383">
        <f t="shared" si="0"/>
        <v>1.8283682214300691E-5</v>
      </c>
    </row>
    <row r="64" spans="1:4" x14ac:dyDescent="0.2">
      <c r="A64" s="2" t="s">
        <v>64</v>
      </c>
      <c r="B64" s="527">
        <f>'alle veldtijden'!C66</f>
        <v>5.5460858579449998E-3</v>
      </c>
      <c r="C64" s="528">
        <v>5.5460858579449998E-3</v>
      </c>
      <c r="D64" s="383">
        <f t="shared" si="0"/>
        <v>0</v>
      </c>
    </row>
    <row r="65" spans="1:4" x14ac:dyDescent="0.2">
      <c r="A65" s="2" t="s">
        <v>65</v>
      </c>
      <c r="B65" s="527">
        <f>'alle veldtijden'!C67</f>
        <v>5.4353632478731624E-3</v>
      </c>
      <c r="C65" s="528">
        <v>5.4520145145249641E-3</v>
      </c>
      <c r="D65" s="383">
        <f t="shared" si="0"/>
        <v>1.6651266651801673E-5</v>
      </c>
    </row>
    <row r="66" spans="1:4" x14ac:dyDescent="0.2">
      <c r="A66" s="2" t="s">
        <v>66</v>
      </c>
      <c r="B66" s="527">
        <f>'alle veldtijden'!C68</f>
        <v>5.2681327160826671E-3</v>
      </c>
      <c r="C66" s="528">
        <v>5.2681327160826671E-3</v>
      </c>
      <c r="D66" s="383">
        <f t="shared" si="0"/>
        <v>0</v>
      </c>
    </row>
    <row r="67" spans="1:4" x14ac:dyDescent="0.2">
      <c r="A67" s="2" t="s">
        <v>67</v>
      </c>
      <c r="B67" s="527">
        <f>'alle veldtijden'!C69</f>
        <v>5.1402247296841435E-3</v>
      </c>
      <c r="C67" s="528">
        <v>5.1566374796059985E-3</v>
      </c>
      <c r="D67" s="383">
        <f t="shared" si="0"/>
        <v>1.641274992185502E-5</v>
      </c>
    </row>
    <row r="68" spans="1:4" x14ac:dyDescent="0.2">
      <c r="A68" s="2" t="s">
        <v>68</v>
      </c>
      <c r="B68" s="527"/>
      <c r="C68" s="528"/>
      <c r="D68" s="383">
        <f t="shared" si="0"/>
        <v>0</v>
      </c>
    </row>
    <row r="69" spans="1:4" x14ac:dyDescent="0.2">
      <c r="A69" s="2" t="s">
        <v>69</v>
      </c>
      <c r="B69" s="527">
        <f>'alle veldtijden'!C71</f>
        <v>5.5328703704921409E-3</v>
      </c>
      <c r="C69" s="528">
        <v>5.6504629631369202E-3</v>
      </c>
      <c r="D69" s="383">
        <f t="shared" si="0"/>
        <v>1.175925926447793E-4</v>
      </c>
    </row>
    <row r="70" spans="1:4" x14ac:dyDescent="0.2">
      <c r="A70" s="2" t="s">
        <v>70</v>
      </c>
      <c r="B70" s="527">
        <f>'alle veldtijden'!C73</f>
        <v>5.2546296295379992E-3</v>
      </c>
      <c r="C70" s="528">
        <v>5.2546296295379992E-3</v>
      </c>
      <c r="D70" s="383">
        <f t="shared" si="0"/>
        <v>0</v>
      </c>
    </row>
    <row r="71" spans="1:4" x14ac:dyDescent="0.2">
      <c r="A71" s="2" t="s">
        <v>71</v>
      </c>
      <c r="B71" s="527">
        <f>'alle veldtijden'!C74</f>
        <v>5.3206018521444621E-3</v>
      </c>
      <c r="C71" s="528">
        <v>5.3562242801605143E-3</v>
      </c>
      <c r="D71" s="383">
        <f t="shared" si="0"/>
        <v>3.5622428016052199E-5</v>
      </c>
    </row>
    <row r="72" spans="1:4" x14ac:dyDescent="0.2">
      <c r="A72" s="2" t="s">
        <v>187</v>
      </c>
      <c r="B72" s="527">
        <v>5.6155992798353907E-3</v>
      </c>
      <c r="C72" s="528">
        <v>5.75014880952381E-3</v>
      </c>
      <c r="D72" s="383">
        <f t="shared" si="0"/>
        <v>1.3454952968841929E-4</v>
      </c>
    </row>
    <row r="73" spans="1:4" x14ac:dyDescent="0.2">
      <c r="A73" s="2" t="s">
        <v>72</v>
      </c>
      <c r="B73" s="527">
        <f>'alle veldtijden'!C76</f>
        <v>5.2729110665535378E-3</v>
      </c>
      <c r="C73" s="528">
        <v>5.2812951195295808E-3</v>
      </c>
      <c r="D73" s="383">
        <f t="shared" ref="D73:D88" si="1">C73-B73</f>
        <v>8.3840529760429924E-6</v>
      </c>
    </row>
    <row r="74" spans="1:4" x14ac:dyDescent="0.2">
      <c r="A74" s="2" t="s">
        <v>73</v>
      </c>
      <c r="B74" s="527">
        <f>'alle veldtijden'!C77</f>
        <v>5.2201482227628524E-3</v>
      </c>
      <c r="C74" s="528">
        <v>5.2232991995637256E-3</v>
      </c>
      <c r="D74" s="383">
        <f t="shared" si="1"/>
        <v>3.1509768008732009E-6</v>
      </c>
    </row>
    <row r="75" spans="1:4" x14ac:dyDescent="0.2">
      <c r="A75" s="2" t="s">
        <v>13</v>
      </c>
      <c r="B75" s="527">
        <f>'alle veldtijden'!C78</f>
        <v>5.1448929396960014E-3</v>
      </c>
      <c r="C75" s="528">
        <v>5.1466856059396333E-3</v>
      </c>
      <c r="D75" s="383">
        <f t="shared" si="1"/>
        <v>1.7926662436319046E-6</v>
      </c>
    </row>
    <row r="76" spans="1:4" x14ac:dyDescent="0.2">
      <c r="A76" s="2" t="s">
        <v>74</v>
      </c>
      <c r="B76" s="527">
        <f>'alle veldtijden'!C79</f>
        <v>5.0381867283595012E-3</v>
      </c>
      <c r="C76" s="528">
        <v>5.0456790123082464E-3</v>
      </c>
      <c r="D76" s="383">
        <f t="shared" si="1"/>
        <v>7.4922839487451612E-6</v>
      </c>
    </row>
    <row r="77" spans="1:4" x14ac:dyDescent="0.2">
      <c r="A77" s="2" t="s">
        <v>12</v>
      </c>
      <c r="B77" s="527">
        <f>'alle veldtijden'!C80</f>
        <v>5.3665837191815991E-3</v>
      </c>
      <c r="C77" s="528">
        <v>5.3775523879624381E-3</v>
      </c>
      <c r="D77" s="383">
        <f t="shared" si="1"/>
        <v>1.0968668780838957E-5</v>
      </c>
    </row>
    <row r="78" spans="1:4" x14ac:dyDescent="0.2">
      <c r="A78" s="2" t="s">
        <v>75</v>
      </c>
      <c r="B78" s="527">
        <f>'alle veldtijden'!C81</f>
        <v>5.2952109897038318E-3</v>
      </c>
      <c r="C78" s="528">
        <v>5.2971104725684616E-3</v>
      </c>
      <c r="D78" s="383">
        <f t="shared" si="1"/>
        <v>1.8994828646298756E-6</v>
      </c>
    </row>
    <row r="79" spans="1:4" x14ac:dyDescent="0.2">
      <c r="A79" s="2" t="s">
        <v>76</v>
      </c>
      <c r="B79" s="527">
        <f>'alle veldtijden'!C82</f>
        <v>5.2435692821699957E-3</v>
      </c>
      <c r="C79" s="528">
        <v>5.2408916172352006E-3</v>
      </c>
      <c r="D79" s="383">
        <v>0</v>
      </c>
    </row>
    <row r="80" spans="1:4" x14ac:dyDescent="0.2">
      <c r="A80" s="2" t="s">
        <v>14</v>
      </c>
      <c r="B80" s="527">
        <f>'alle veldtijden'!C83</f>
        <v>5.1351831546276013E-3</v>
      </c>
      <c r="C80" s="528">
        <v>5.1401213134237853E-3</v>
      </c>
      <c r="D80" s="383">
        <f t="shared" si="1"/>
        <v>4.9381587961840057E-6</v>
      </c>
    </row>
    <row r="81" spans="1:4" x14ac:dyDescent="0.2">
      <c r="A81" s="2" t="s">
        <v>11</v>
      </c>
      <c r="B81" s="527">
        <f>'alle veldtijden'!C84</f>
        <v>5.8740972221688224E-3</v>
      </c>
      <c r="C81" s="528">
        <v>5.8835526315227371E-3</v>
      </c>
      <c r="D81" s="383">
        <f t="shared" si="1"/>
        <v>9.455409353914708E-6</v>
      </c>
    </row>
    <row r="82" spans="1:4" x14ac:dyDescent="0.2">
      <c r="A82" s="2" t="s">
        <v>77</v>
      </c>
      <c r="B82" s="527">
        <f>'alle veldtijden'!C85</f>
        <v>5.8041932301562222E-3</v>
      </c>
      <c r="C82" s="528">
        <v>5.8096703384848646E-3</v>
      </c>
      <c r="D82" s="383">
        <f t="shared" si="1"/>
        <v>5.4771083286423231E-6</v>
      </c>
    </row>
    <row r="83" spans="1:4" x14ac:dyDescent="0.2">
      <c r="A83" s="2" t="s">
        <v>78</v>
      </c>
      <c r="B83" s="527">
        <f>'alle veldtijden'!C86</f>
        <v>5.7062237946214154E-3</v>
      </c>
      <c r="C83" s="528">
        <v>5.7085012709537008E-3</v>
      </c>
      <c r="D83" s="383">
        <f t="shared" si="1"/>
        <v>2.2774763322854288E-6</v>
      </c>
    </row>
    <row r="84" spans="1:4" x14ac:dyDescent="0.2">
      <c r="A84" s="2" t="s">
        <v>79</v>
      </c>
      <c r="B84" s="527">
        <f>'alle veldtijden'!C87</f>
        <v>5.5973579183299284E-3</v>
      </c>
      <c r="C84" s="528">
        <v>5.6070033670738506E-3</v>
      </c>
      <c r="D84" s="383">
        <f t="shared" si="1"/>
        <v>9.6454487439221956E-6</v>
      </c>
    </row>
    <row r="85" spans="1:4" x14ac:dyDescent="0.2">
      <c r="A85" s="2" t="s">
        <v>1</v>
      </c>
      <c r="B85" s="527">
        <f>'alle veldtijden'!C88</f>
        <v>6.0160629993643621E-3</v>
      </c>
      <c r="C85" s="528">
        <v>6.0270013504048819E-3</v>
      </c>
      <c r="D85" s="383">
        <f t="shared" si="1"/>
        <v>1.0938351040519836E-5</v>
      </c>
    </row>
    <row r="86" spans="1:4" x14ac:dyDescent="0.2">
      <c r="A86" s="2" t="s">
        <v>80</v>
      </c>
      <c r="B86" s="527">
        <f>'alle veldtijden'!C89</f>
        <v>5.9282995597370056E-3</v>
      </c>
      <c r="C86" s="528">
        <v>5.9330120529290219E-3</v>
      </c>
      <c r="D86" s="383">
        <f t="shared" si="1"/>
        <v>4.7124931920163385E-6</v>
      </c>
    </row>
    <row r="87" spans="1:4" x14ac:dyDescent="0.2">
      <c r="A87" s="2" t="s">
        <v>81</v>
      </c>
      <c r="B87" s="527">
        <f>'alle veldtijden'!C90</f>
        <v>5.8317962963998172E-3</v>
      </c>
      <c r="C87" s="528">
        <v>5.8298752835523448E-3</v>
      </c>
      <c r="D87" s="383">
        <v>0</v>
      </c>
    </row>
    <row r="88" spans="1:4" x14ac:dyDescent="0.2">
      <c r="A88" s="2" t="s">
        <v>82</v>
      </c>
      <c r="B88" s="527">
        <f>'alle veldtijden'!C91</f>
        <v>5.6797132202008839E-3</v>
      </c>
      <c r="C88" s="528">
        <v>5.6899668664145888E-3</v>
      </c>
      <c r="D88" s="383">
        <f t="shared" si="1"/>
        <v>1.0253646213704941E-5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14-11-2015 (Hel Rex)</vt:lpstr>
      <vt:lpstr>17-12-2015 (intraining rex)</vt:lpstr>
      <vt:lpstr>30-12-20015 (Saurus Rex)</vt:lpstr>
      <vt:lpstr>25-01-2016 (midwinter)</vt:lpstr>
      <vt:lpstr>10-01-2016 (Aegir Rex)</vt:lpstr>
      <vt:lpstr>7-2-2016 (Skoll Rex)</vt:lpstr>
      <vt:lpstr>Sheet1</vt:lpstr>
      <vt:lpstr>Sheet2</vt:lpstr>
      <vt:lpstr>14-2-2016 (WWrex)</vt:lpstr>
      <vt:lpstr>6-3-2016 (H4K rex)</vt:lpstr>
      <vt:lpstr>3-4-2016 (Bosbaan rex)</vt:lpstr>
      <vt:lpstr>17-4-2016 (Westelijke rex)</vt:lpstr>
      <vt:lpstr>1-5-2016 (Damen Rex)</vt:lpstr>
      <vt:lpstr>15-5-2016 (Hollandia Rex)</vt:lpstr>
      <vt:lpstr>29-05-2016 (KHB ZRB Rex)</vt:lpstr>
      <vt:lpstr>veldgemiddelen</vt:lpstr>
      <vt:lpstr>alle veldtijden</vt:lpstr>
      <vt:lpstr>Ontwikkeling streeftijden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Wedstrijdcommissaris</dc:creator>
  <cp:lastModifiedBy>User</cp:lastModifiedBy>
  <cp:lastPrinted>2016-05-29T16:11:52Z</cp:lastPrinted>
  <dcterms:created xsi:type="dcterms:W3CDTF">2009-01-17T14:45:18Z</dcterms:created>
  <dcterms:modified xsi:type="dcterms:W3CDTF">2016-05-29T16:44:42Z</dcterms:modified>
</cp:coreProperties>
</file>